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80" windowWidth="15480" windowHeight="8850" tabRatio="207" activeTab="0"/>
  </bookViews>
  <sheets>
    <sheet name="Balises THF" sheetId="1" r:id="rId1"/>
  </sheets>
  <definedNames>
    <definedName name="10000">#N/A</definedName>
    <definedName name="1200">#N/A</definedName>
    <definedName name="144">#N/A</definedName>
    <definedName name="2300">#N/A</definedName>
    <definedName name="24000">#N/A</definedName>
    <definedName name="28">#N/A</definedName>
    <definedName name="432">#N/A</definedName>
    <definedName name="50">#N/A</definedName>
    <definedName name="5700">#N/A</definedName>
    <definedName name="Lat1">'Balises THF'!#REF!</definedName>
    <definedName name="Lat2">'Balises THF'!#REF!</definedName>
    <definedName name="LatA">'Balises THF'!#REF!</definedName>
    <definedName name="Locator1">'Balises THF'!$E$5</definedName>
    <definedName name="LocatorA">'Balises THF'!$F$1</definedName>
    <definedName name="Lon1">'Balises THF'!#REF!</definedName>
    <definedName name="Lon2">'Balises THF'!#REF!</definedName>
    <definedName name="LonA">'Balises THF'!#REF!</definedName>
    <definedName name="_xlnm.Print_Area" localSheetId="0">'Balises THF'!$A$1:$K$124</definedName>
  </definedNames>
  <calcPr fullCalcOnLoad="1"/>
</workbook>
</file>

<file path=xl/sharedStrings.xml><?xml version="1.0" encoding="utf-8"?>
<sst xmlns="http://schemas.openxmlformats.org/spreadsheetml/2006/main" count="562" uniqueCount="304">
  <si>
    <t>QRG</t>
  </si>
  <si>
    <t>CALL</t>
  </si>
  <si>
    <t>QTH</t>
  </si>
  <si>
    <t>DPT</t>
  </si>
  <si>
    <t>ANTENNE</t>
  </si>
  <si>
    <t>QTF</t>
  </si>
  <si>
    <t>DIR (°)</t>
  </si>
  <si>
    <t>F5ZRB</t>
  </si>
  <si>
    <t>Quistinic</t>
  </si>
  <si>
    <t>IN87KW</t>
  </si>
  <si>
    <t>9 él</t>
  </si>
  <si>
    <t>S.O</t>
  </si>
  <si>
    <t>F5ZSF</t>
  </si>
  <si>
    <t>Lannion</t>
  </si>
  <si>
    <t>IN88GS</t>
  </si>
  <si>
    <t>Est</t>
  </si>
  <si>
    <t>F5ZAM</t>
  </si>
  <si>
    <t>Blaringhem</t>
  </si>
  <si>
    <t>JO10EQ</t>
  </si>
  <si>
    <t>big wheel</t>
  </si>
  <si>
    <t>omni</t>
  </si>
  <si>
    <t>F1ZXK</t>
  </si>
  <si>
    <t>Préaux</t>
  </si>
  <si>
    <t>JN18KF</t>
  </si>
  <si>
    <t>HB9HB</t>
  </si>
  <si>
    <t>Chasseral</t>
  </si>
  <si>
    <t>HB</t>
  </si>
  <si>
    <t>JN37OE</t>
  </si>
  <si>
    <t> </t>
  </si>
  <si>
    <t>345o</t>
  </si>
  <si>
    <t>F5ZVJ</t>
  </si>
  <si>
    <t>Remoulins</t>
  </si>
  <si>
    <t>JN24GB</t>
  </si>
  <si>
    <t>big-wheel</t>
  </si>
  <si>
    <t>F1ZAT</t>
  </si>
  <si>
    <t>Ste Fortunade</t>
  </si>
  <si>
    <t>JN05VE</t>
  </si>
  <si>
    <t>HB9RR</t>
  </si>
  <si>
    <t>Zürich</t>
  </si>
  <si>
    <t>JN47FI</t>
  </si>
  <si>
    <t>F1ZAW</t>
  </si>
  <si>
    <t>Beaune</t>
  </si>
  <si>
    <t>JN26IX</t>
  </si>
  <si>
    <t>F5ZAL</t>
  </si>
  <si>
    <t>Pic Neulos</t>
  </si>
  <si>
    <t>JN12LL</t>
  </si>
  <si>
    <t>TK5ZMK</t>
  </si>
  <si>
    <t>Coti Chiavari</t>
  </si>
  <si>
    <t>2A</t>
  </si>
  <si>
    <t>JN41JS</t>
  </si>
  <si>
    <t>F5ZBU</t>
  </si>
  <si>
    <t>Preaux</t>
  </si>
  <si>
    <t>4x4</t>
  </si>
  <si>
    <t>F5ZZI</t>
  </si>
  <si>
    <t>Hyères</t>
  </si>
  <si>
    <t>F5ZPH</t>
  </si>
  <si>
    <t>4 él</t>
  </si>
  <si>
    <t>SE</t>
  </si>
  <si>
    <t>F5ZTX</t>
  </si>
  <si>
    <t>Lacapelle Pinet</t>
  </si>
  <si>
    <t>JN14EB</t>
  </si>
  <si>
    <t>2x3 el</t>
  </si>
  <si>
    <t>NO/E</t>
  </si>
  <si>
    <t>F1ZQT</t>
  </si>
  <si>
    <t>Moragne</t>
  </si>
  <si>
    <t>IN95OX</t>
  </si>
  <si>
    <t>F5ZAS</t>
  </si>
  <si>
    <t>Eyne</t>
  </si>
  <si>
    <t>JN12BL</t>
  </si>
  <si>
    <t>HB9F</t>
  </si>
  <si>
    <t>F5ZAA</t>
  </si>
  <si>
    <t>Nérignac</t>
  </si>
  <si>
    <t>JN06IH</t>
  </si>
  <si>
    <t>F1ZTV</t>
  </si>
  <si>
    <t>Cloutons</t>
  </si>
  <si>
    <t>JN24WX</t>
  </si>
  <si>
    <t>loop</t>
  </si>
  <si>
    <t>432.487</t>
  </si>
  <si>
    <t>F1ZBY</t>
  </si>
  <si>
    <t>Roc Blanc</t>
  </si>
  <si>
    <t>JN13TV</t>
  </si>
  <si>
    <t>432.880</t>
  </si>
  <si>
    <t>HB9G</t>
  </si>
  <si>
    <t>Poêle Chaud</t>
  </si>
  <si>
    <t>JN36BK</t>
  </si>
  <si>
    <t>hor + vert</t>
  </si>
  <si>
    <t>F5ZBS</t>
  </si>
  <si>
    <t>Strasbourg</t>
  </si>
  <si>
    <t>JN38PJ</t>
  </si>
  <si>
    <t>F1ZBI</t>
  </si>
  <si>
    <t>Petit Ballon</t>
  </si>
  <si>
    <t>JN37NX</t>
  </si>
  <si>
    <t>F1ZTF</t>
  </si>
  <si>
    <t>Segonzac</t>
  </si>
  <si>
    <t>IN95VO</t>
  </si>
  <si>
    <t>F5ZRS</t>
  </si>
  <si>
    <t>Chamrousse</t>
  </si>
  <si>
    <t>dièdre</t>
  </si>
  <si>
    <t>N/NO</t>
  </si>
  <si>
    <t>F5ZBM</t>
  </si>
  <si>
    <t>Favieres</t>
  </si>
  <si>
    <t>JN18JS</t>
  </si>
  <si>
    <t>fentes</t>
  </si>
  <si>
    <t>F1ZBK</t>
  </si>
  <si>
    <t> Nancy</t>
  </si>
  <si>
    <t>JN38BP</t>
  </si>
  <si>
    <t>F1ZAK</t>
  </si>
  <si>
    <t>Istres</t>
  </si>
  <si>
    <t>JN23MM</t>
  </si>
  <si>
    <t>HB9EME</t>
  </si>
  <si>
    <t>Tête-de-Ran</t>
  </si>
  <si>
    <t>NE</t>
  </si>
  <si>
    <t>JN37KB</t>
  </si>
  <si>
    <t>8 fentes</t>
  </si>
  <si>
    <t>F1ZMT</t>
  </si>
  <si>
    <t>Le Mans</t>
  </si>
  <si>
    <t>JN07CX</t>
  </si>
  <si>
    <t>panneau</t>
  </si>
  <si>
    <t>Sud</t>
  </si>
  <si>
    <t>FX3UHX</t>
  </si>
  <si>
    <t>Landerneau</t>
  </si>
  <si>
    <t>IN78UK</t>
  </si>
  <si>
    <t>quad</t>
  </si>
  <si>
    <t>F1ZBC</t>
  </si>
  <si>
    <t>Adriers</t>
  </si>
  <si>
    <t>JN06JG</t>
  </si>
  <si>
    <t>F5ZAN</t>
  </si>
  <si>
    <t>TK5ZMV</t>
  </si>
  <si>
    <t>N-O</t>
  </si>
  <si>
    <t>F5ZBT</t>
  </si>
  <si>
    <t>2x wheel</t>
  </si>
  <si>
    <t>1296.945</t>
  </si>
  <si>
    <t xml:space="preserve">HB9F </t>
  </si>
  <si>
    <t>Berne</t>
  </si>
  <si>
    <t>BE</t>
  </si>
  <si>
    <t xml:space="preserve">JN46SW </t>
  </si>
  <si>
    <t xml:space="preserve">0° </t>
  </si>
  <si>
    <t xml:space="preserve">F5ZWX </t>
  </si>
  <si>
    <t>Grand Cap</t>
  </si>
  <si>
    <t>JN23XE</t>
  </si>
  <si>
    <t>F1ZQU</t>
  </si>
  <si>
    <t>Fentes</t>
  </si>
  <si>
    <t>F5ZAC</t>
  </si>
  <si>
    <t>Cerdagne</t>
  </si>
  <si>
    <t>N-E</t>
  </si>
  <si>
    <t>F1ZYY</t>
  </si>
  <si>
    <t>Mugron</t>
  </si>
  <si>
    <t>IN93PS</t>
  </si>
  <si>
    <t>N/N-E</t>
  </si>
  <si>
    <t>F1ZUM</t>
  </si>
  <si>
    <t>Orléans</t>
  </si>
  <si>
    <t>JN07WV</t>
  </si>
  <si>
    <t>F5ZMF</t>
  </si>
  <si>
    <t>F1ZRI</t>
  </si>
  <si>
    <t>IN98WE</t>
  </si>
  <si>
    <t>14él loop</t>
  </si>
  <si>
    <t>190o</t>
  </si>
  <si>
    <t>Nourar</t>
  </si>
  <si>
    <t>JN19FK</t>
  </si>
  <si>
    <t xml:space="preserve">F5ZEN </t>
  </si>
  <si>
    <t>Talence</t>
  </si>
  <si>
    <t>IN94QT</t>
  </si>
  <si>
    <t>F1ZAO</t>
  </si>
  <si>
    <t>Plougonver</t>
  </si>
  <si>
    <t>IN88HL</t>
  </si>
  <si>
    <t>F5ZBE</t>
  </si>
  <si>
    <t>Favières</t>
  </si>
  <si>
    <t>F1ZBD</t>
  </si>
  <si>
    <t>F5ZUO</t>
  </si>
  <si>
    <t>Neulos</t>
  </si>
  <si>
    <t>F5ZWY</t>
  </si>
  <si>
    <t>La Dôle</t>
  </si>
  <si>
    <t>Beauvais</t>
  </si>
  <si>
    <t>F5ZPR</t>
  </si>
  <si>
    <t>cornet</t>
  </si>
  <si>
    <t>130o</t>
  </si>
  <si>
    <t>F5ZYK</t>
  </si>
  <si>
    <t>St Aubin</t>
  </si>
  <si>
    <t>IN97RL</t>
  </si>
  <si>
    <t>F1ZWJ</t>
  </si>
  <si>
    <t>Lacapelle</t>
  </si>
  <si>
    <t>F5ZBB</t>
  </si>
  <si>
    <t>F1ZAP</t>
  </si>
  <si>
    <t>HB9OK</t>
  </si>
  <si>
    <t>Mt Tamaro</t>
  </si>
  <si>
    <t>JN45MW</t>
  </si>
  <si>
    <t>IN99IO</t>
  </si>
  <si>
    <t>F5ZPS</t>
  </si>
  <si>
    <t>F5ZEP</t>
  </si>
  <si>
    <t>F1ZAU</t>
  </si>
  <si>
    <t>Sombernon</t>
  </si>
  <si>
    <t>JN27IH</t>
  </si>
  <si>
    <t>F5ZTR</t>
  </si>
  <si>
    <t>265 </t>
  </si>
  <si>
    <t>F1ZCL</t>
  </si>
  <si>
    <t>Mt Doublier</t>
  </si>
  <si>
    <t>JN33KQ</t>
  </si>
  <si>
    <t>F5ZAE</t>
  </si>
  <si>
    <t>F1ZAI</t>
  </si>
  <si>
    <t>F5ZFD</t>
  </si>
  <si>
    <t>Damblain</t>
  </si>
  <si>
    <t>JN28TC</t>
  </si>
  <si>
    <t>F5KLP</t>
  </si>
  <si>
    <t>Angers</t>
  </si>
  <si>
    <t>F5ZBA</t>
  </si>
  <si>
    <t>Gueret</t>
  </si>
  <si>
    <t>JN06WD</t>
  </si>
  <si>
    <t>F5ZWM</t>
  </si>
  <si>
    <t>EA9A</t>
  </si>
  <si>
    <t>Melilla</t>
  </si>
  <si>
    <t>IM85MH</t>
  </si>
  <si>
    <t>sector</t>
  </si>
  <si>
    <t>EA-F-I</t>
  </si>
  <si>
    <t>F1URI</t>
  </si>
  <si>
    <t>c/ Mont Blanc</t>
  </si>
  <si>
    <t>JN35FU</t>
  </si>
  <si>
    <t>F5ZGV</t>
  </si>
  <si>
    <t>env Tours</t>
  </si>
  <si>
    <t>JN07IK</t>
  </si>
  <si>
    <t>F5ZTT</t>
  </si>
  <si>
    <t>F1ZXJ</t>
  </si>
  <si>
    <t>Forbach</t>
  </si>
  <si>
    <t>JN39KD</t>
  </si>
  <si>
    <t> F5ZWZ</t>
  </si>
  <si>
    <t>F5ZAB</t>
  </si>
  <si>
    <t>Chalon</t>
  </si>
  <si>
    <t>JN26KT</t>
  </si>
  <si>
    <t>LOC</t>
  </si>
  <si>
    <t>PIRE</t>
  </si>
  <si>
    <t>ALT</t>
  </si>
  <si>
    <t>JN33BC</t>
  </si>
  <si>
    <t>JN36XN</t>
  </si>
  <si>
    <t>Obsv Sphinx</t>
  </si>
  <si>
    <t>ED2YAC</t>
  </si>
  <si>
    <t>IN83MH</t>
  </si>
  <si>
    <t>SP</t>
  </si>
  <si>
    <t>2el Yagi</t>
  </si>
  <si>
    <t>ED1YCA</t>
  </si>
  <si>
    <t xml:space="preserve">Oviedo </t>
  </si>
  <si>
    <t>IN73AL</t>
  </si>
  <si>
    <t>EA2TZ</t>
  </si>
  <si>
    <t>SW Irun</t>
  </si>
  <si>
    <t>IN93BF</t>
  </si>
  <si>
    <t>Panneau</t>
  </si>
  <si>
    <t>ED1YAQ</t>
  </si>
  <si>
    <t>Pico Tres Mares</t>
  </si>
  <si>
    <t>IN73TA</t>
  </si>
  <si>
    <t>CH</t>
  </si>
  <si>
    <t>JN25WD</t>
  </si>
  <si>
    <t>Yagi 19 el</t>
  </si>
  <si>
    <t>20/75/130</t>
  </si>
  <si>
    <t>Fnt 10dB</t>
  </si>
  <si>
    <t>DIST</t>
  </si>
  <si>
    <t>F6DWG/B</t>
  </si>
  <si>
    <t>JN09FK</t>
  </si>
  <si>
    <t>F5KPL/B</t>
  </si>
  <si>
    <t>E/SE</t>
  </si>
  <si>
    <t>Parabole</t>
  </si>
  <si>
    <t>v Mt Blanc</t>
  </si>
  <si>
    <t>ON0VHF</t>
  </si>
  <si>
    <t>Louvain</t>
  </si>
  <si>
    <t>JO20HP</t>
  </si>
  <si>
    <t>CU8DUB</t>
  </si>
  <si>
    <t>Acores</t>
  </si>
  <si>
    <t>HM49KL</t>
  </si>
  <si>
    <t>10 el Yagi</t>
  </si>
  <si>
    <t>UK / F</t>
  </si>
  <si>
    <t>DB0IH</t>
  </si>
  <si>
    <t>Tholey</t>
  </si>
  <si>
    <t>GE</t>
  </si>
  <si>
    <t>JN39ML</t>
  </si>
  <si>
    <t>ON0NR</t>
  </si>
  <si>
    <t>Namur</t>
  </si>
  <si>
    <t>JO20KJ</t>
  </si>
  <si>
    <t>3 x 6 slot</t>
  </si>
  <si>
    <t>ON0GHZ</t>
  </si>
  <si>
    <t>St Joris Winge</t>
  </si>
  <si>
    <t>JO20KV</t>
  </si>
  <si>
    <t>ON5JEF</t>
  </si>
  <si>
    <t>Nivelles</t>
  </si>
  <si>
    <t>JO20DO</t>
  </si>
  <si>
    <t>LX1DB</t>
  </si>
  <si>
    <t>Luxembourg</t>
  </si>
  <si>
    <t>LX</t>
  </si>
  <si>
    <t>JN13CO</t>
  </si>
  <si>
    <t>DH1VY</t>
  </si>
  <si>
    <t>Saarbrucken</t>
  </si>
  <si>
    <t>JN39JF</t>
  </si>
  <si>
    <t>ED1XXX</t>
  </si>
  <si>
    <t>Estaca deBares</t>
  </si>
  <si>
    <t>IN63DS</t>
  </si>
  <si>
    <t>10dbW</t>
  </si>
  <si>
    <t>ED1ZAG</t>
  </si>
  <si>
    <t>Mt Cedeira</t>
  </si>
  <si>
    <t>IN53RE</t>
  </si>
  <si>
    <t>BALISES THF : Direction et distance depuis</t>
  </si>
  <si>
    <t>Entrer votre locator dans la cellule de couleur</t>
  </si>
  <si>
    <t>LOCATOR</t>
  </si>
  <si>
    <t>1296.956</t>
  </si>
  <si>
    <t>F5ZCS</t>
  </si>
  <si>
    <t>Plaudren</t>
  </si>
  <si>
    <t>IN87PT</t>
  </si>
  <si>
    <t>JN19SI</t>
  </si>
  <si>
    <t>F1SRC / Formules F4FJP / liste balises http://www.beaconspot.eu/ - maj 02062014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</si>
</sst>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21">
    <font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26"/>
      <name val="Calibri"/>
      <family val="2"/>
    </font>
    <font>
      <sz val="10"/>
      <color indexed="26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" borderId="1" applyNumberFormat="0" applyAlignment="0" applyProtection="0"/>
    <xf numFmtId="0" fontId="7" fillId="0" borderId="2" applyNumberFormat="0" applyFill="0" applyAlignment="0" applyProtection="0"/>
    <xf numFmtId="0" fontId="0" fillId="4" borderId="3" applyNumberFormat="0" applyFont="0" applyAlignment="0" applyProtection="0"/>
    <xf numFmtId="0" fontId="8" fillId="3" borderId="1" applyNumberFormat="0" applyAlignment="0" applyProtection="0"/>
    <xf numFmtId="0" fontId="9" fillId="1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4" borderId="0" applyNumberFormat="0" applyBorder="0" applyAlignment="0" applyProtection="0"/>
    <xf numFmtId="9" fontId="0" fillId="0" borderId="0" applyFill="0" applyBorder="0" applyAlignment="0" applyProtection="0"/>
    <xf numFmtId="0" fontId="11" fillId="15" borderId="0" applyNumberFormat="0" applyBorder="0" applyAlignment="0" applyProtection="0"/>
    <xf numFmtId="0" fontId="12" fillId="2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16" borderId="9" applyNumberFormat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64" fontId="2" fillId="17" borderId="10" xfId="0" applyNumberFormat="1" applyFont="1" applyFill="1" applyBorder="1" applyAlignment="1">
      <alignment horizontal="left"/>
    </xf>
    <xf numFmtId="0" fontId="2" fillId="17" borderId="11" xfId="0" applyFont="1" applyFill="1" applyBorder="1" applyAlignment="1">
      <alignment horizontal="center"/>
    </xf>
    <xf numFmtId="0" fontId="2" fillId="17" borderId="11" xfId="0" applyFont="1" applyFill="1" applyBorder="1" applyAlignment="1">
      <alignment horizontal="left"/>
    </xf>
    <xf numFmtId="0" fontId="2" fillId="17" borderId="11" xfId="0" applyFont="1" applyFill="1" applyBorder="1" applyAlignment="1">
      <alignment horizontal="center" wrapText="1"/>
    </xf>
    <xf numFmtId="0" fontId="2" fillId="17" borderId="12" xfId="0" applyFont="1" applyFill="1" applyBorder="1" applyAlignment="1">
      <alignment horizontal="center"/>
    </xf>
    <xf numFmtId="164" fontId="0" fillId="2" borderId="13" xfId="0" applyNumberFormat="1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164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64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64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left"/>
    </xf>
    <xf numFmtId="0" fontId="2" fillId="18" borderId="0" xfId="0" applyFont="1" applyFill="1" applyAlignment="1" applyProtection="1">
      <alignment horizontal="left"/>
      <protection locked="0"/>
    </xf>
    <xf numFmtId="164" fontId="0" fillId="0" borderId="13" xfId="0" applyNumberFormat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0" fillId="19" borderId="0" xfId="0" applyFont="1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24"/>
  <sheetViews>
    <sheetView tabSelected="1" zoomScale="98" zoomScaleNormal="98" zoomScalePageLayoutView="0" workbookViewId="0" topLeftCell="A1">
      <selection activeCell="A101" sqref="A101"/>
    </sheetView>
  </sheetViews>
  <sheetFormatPr defaultColWidth="11.57421875" defaultRowHeight="12.75"/>
  <cols>
    <col min="1" max="1" width="9.7109375" style="5" customWidth="1"/>
    <col min="2" max="2" width="9.421875" style="1" bestFit="1" customWidth="1"/>
    <col min="3" max="3" width="16.57421875" style="1" bestFit="1" customWidth="1"/>
    <col min="4" max="4" width="4.7109375" style="1" bestFit="1" customWidth="1"/>
    <col min="5" max="5" width="9.00390625" style="1" bestFit="1" customWidth="1"/>
    <col min="6" max="6" width="5.140625" style="1" bestFit="1" customWidth="1"/>
    <col min="7" max="7" width="6.57421875" style="1" bestFit="1" customWidth="1"/>
    <col min="8" max="8" width="9.8515625" style="1" bestFit="1" customWidth="1"/>
    <col min="9" max="9" width="9.28125" style="1" bestFit="1" customWidth="1"/>
    <col min="10" max="10" width="6.7109375" style="1" bestFit="1" customWidth="1"/>
    <col min="11" max="11" width="8.28125" style="1" customWidth="1"/>
    <col min="12" max="12" width="2.57421875" style="0" customWidth="1"/>
    <col min="13" max="13" width="11.57421875" style="1" customWidth="1"/>
    <col min="14" max="14" width="9.28125" style="1" customWidth="1"/>
    <col min="15" max="15" width="3.57421875" style="1" customWidth="1"/>
    <col min="16" max="16" width="14.28125" style="1" customWidth="1"/>
    <col min="17" max="16384" width="11.57421875" style="1" customWidth="1"/>
  </cols>
  <sheetData>
    <row r="1" spans="1:16" s="6" customFormat="1" ht="23.25">
      <c r="A1" s="9" t="s">
        <v>295</v>
      </c>
      <c r="B1" s="10"/>
      <c r="C1" s="10"/>
      <c r="D1" s="10"/>
      <c r="E1" s="10"/>
      <c r="F1" s="10"/>
      <c r="G1" s="11"/>
      <c r="H1" s="10"/>
      <c r="I1" s="10" t="str">
        <f>P1</f>
        <v>JN19SI</v>
      </c>
      <c r="J1" s="12"/>
      <c r="K1" s="13"/>
      <c r="M1" s="38" t="s">
        <v>297</v>
      </c>
      <c r="N1" s="39"/>
      <c r="O1" s="39"/>
      <c r="P1" s="41" t="s">
        <v>302</v>
      </c>
    </row>
    <row r="2" spans="1:16" ht="12.75">
      <c r="A2" s="2"/>
      <c r="M2" s="40" t="s">
        <v>296</v>
      </c>
      <c r="N2" s="22"/>
      <c r="O2" s="22"/>
      <c r="P2" s="22"/>
    </row>
    <row r="3" spans="1:11" s="7" customFormat="1" ht="12.75">
      <c r="A3" s="14" t="s">
        <v>0</v>
      </c>
      <c r="B3" s="15" t="s">
        <v>1</v>
      </c>
      <c r="C3" s="15" t="s">
        <v>2</v>
      </c>
      <c r="D3" s="15" t="s">
        <v>3</v>
      </c>
      <c r="E3" s="15" t="s">
        <v>227</v>
      </c>
      <c r="F3" s="16" t="s">
        <v>229</v>
      </c>
      <c r="G3" s="16" t="s">
        <v>228</v>
      </c>
      <c r="H3" s="15" t="s">
        <v>4</v>
      </c>
      <c r="I3" s="15" t="s">
        <v>5</v>
      </c>
      <c r="J3" s="16" t="s">
        <v>252</v>
      </c>
      <c r="K3" s="15" t="s">
        <v>6</v>
      </c>
    </row>
    <row r="4" spans="1:17" s="7" customFormat="1" ht="12.75">
      <c r="A4" s="17">
        <v>144.437</v>
      </c>
      <c r="B4" s="18" t="s">
        <v>21</v>
      </c>
      <c r="C4" s="18" t="s">
        <v>22</v>
      </c>
      <c r="D4" s="18">
        <v>77</v>
      </c>
      <c r="E4" s="18" t="s">
        <v>23</v>
      </c>
      <c r="F4" s="18">
        <v>166</v>
      </c>
      <c r="G4" s="18">
        <v>10</v>
      </c>
      <c r="H4" s="18" t="s">
        <v>19</v>
      </c>
      <c r="I4" s="18" t="s">
        <v>20</v>
      </c>
      <c r="J4" s="43">
        <f aca="true" t="shared" si="0" ref="J4:J69">IF(E4="","",(180/PI())*111.3*ACOS(SIN(M4*PI()/180)*SIN(O4*PI()/180)+COS(M4*PI()/180)*COS(O4*PI()/180)*COS(P4*PI()/180-N4*PI()/180)))</f>
        <v>134.41470710895013</v>
      </c>
      <c r="K4" s="43">
        <f aca="true" t="shared" si="1" ref="K4:K69">IF(P4&gt;N4,360-ACOS(Q4)*180/PI(),ACOS(Q4)*180/PI())</f>
        <v>201.57696398151242</v>
      </c>
      <c r="M4" s="37">
        <f>IF(E4="","",SUM(-90+1/48+(CODE(UPPER(MID(P$1,2,1)))-65)*10+MID(P$1,4,1)*1+(CODE(UPPER(MID(P$1,6,1)))-65)/24))</f>
        <v>49.354166666666664</v>
      </c>
      <c r="N4" s="37">
        <f>IF(E4="","",SUM(180-1/24-(CODE(UPPER(MID(P$1,1,1)))-65)*20-MID(P$1,3,1)*2-(CODE(UPPER(MID(P$1,5,1)))-65)/12))</f>
        <v>-3.541666666666657</v>
      </c>
      <c r="O4" s="37">
        <f>IF(E4="","",SUM(-90+1/48+(CODE(UPPER(MID(E4,2,1)))-65)*10+MID(E4,4,1)*1+(CODE(UPPER(MID(E4,6,1)))-65)/24))</f>
        <v>48.229166666666664</v>
      </c>
      <c r="P4" s="37">
        <f>IF(E4="","",SUM(180-1/24-(CODE(UPPER(MID(E4,1,1)))-65)*20-MID(E4,3,1)*2-(CODE(UPPER(MID(E4,5,1)))-65)/12))</f>
        <v>-2.8749999999999907</v>
      </c>
      <c r="Q4" s="37">
        <f>(SIN(O4*PI()/180)-COS(J4/6377.02)*SIN(M4*PI()/180))/(SIN(J4/6377.02)*COS(M4*PI()/180))</f>
        <v>-0.9299244168209438</v>
      </c>
    </row>
    <row r="5" spans="1:17" ht="12.75">
      <c r="A5" s="17">
        <v>144.418</v>
      </c>
      <c r="B5" s="19" t="s">
        <v>259</v>
      </c>
      <c r="C5" s="19" t="s">
        <v>260</v>
      </c>
      <c r="D5" s="19" t="s">
        <v>134</v>
      </c>
      <c r="E5" s="19" t="s">
        <v>261</v>
      </c>
      <c r="F5" s="18"/>
      <c r="G5" s="18">
        <v>25</v>
      </c>
      <c r="H5" s="18"/>
      <c r="I5" s="18"/>
      <c r="J5" s="43">
        <f t="shared" si="0"/>
        <v>163.31901597042085</v>
      </c>
      <c r="K5" s="43">
        <f t="shared" si="1"/>
        <v>27.915899984608778</v>
      </c>
      <c r="M5" s="37">
        <f aca="true" t="shared" si="2" ref="M5:M68">IF(E5="","",SUM(-90+1/48+(CODE(UPPER(MID(P$1,2,1)))-65)*10+MID(P$1,4,1)*1+(CODE(UPPER(MID(P$1,6,1)))-65)/24))</f>
        <v>49.354166666666664</v>
      </c>
      <c r="N5" s="37">
        <f aca="true" t="shared" si="3" ref="N5:N68">IF(E5="","",SUM(180-1/24-(CODE(UPPER(MID(P$1,1,1)))-65)*20-MID(P$1,3,1)*2-(CODE(UPPER(MID(P$1,5,1)))-65)/12))</f>
        <v>-3.541666666666657</v>
      </c>
      <c r="O5" s="37">
        <f aca="true" t="shared" si="4" ref="O5:O68">IF(E5="","",SUM(-90+1/48+(CODE(UPPER(MID(E5,2,1)))-65)*10+MID(E5,4,1)*1+(CODE(UPPER(MID(E5,6,1)))-65)/24))</f>
        <v>50.64583333333333</v>
      </c>
      <c r="P5" s="37">
        <f aca="true" t="shared" si="5" ref="P5:P68">IF(E5="","",SUM(180-1/24-(CODE(UPPER(MID(E5,1,1)))-65)*20-MID(E5,3,1)*2-(CODE(UPPER(MID(E5,5,1)))-65)/12))</f>
        <v>-4.62499999999999</v>
      </c>
      <c r="Q5" s="37">
        <f aca="true" t="shared" si="6" ref="Q5:Q68">(SIN(O5*PI()/180)-COS(J5/6377.02)*SIN(M5*PI()/180))/(SIN(J5/6377.02)*COS(M5*PI()/180))</f>
        <v>0.8836357422233428</v>
      </c>
    </row>
    <row r="6" spans="1:17" ht="12.75">
      <c r="A6" s="17">
        <v>144.425</v>
      </c>
      <c r="B6" s="18" t="s">
        <v>16</v>
      </c>
      <c r="C6" s="18" t="s">
        <v>17</v>
      </c>
      <c r="D6" s="18">
        <v>59</v>
      </c>
      <c r="E6" s="18" t="s">
        <v>18</v>
      </c>
      <c r="F6" s="18">
        <v>99</v>
      </c>
      <c r="G6" s="18">
        <v>14</v>
      </c>
      <c r="H6" s="18" t="s">
        <v>19</v>
      </c>
      <c r="I6" s="18" t="s">
        <v>20</v>
      </c>
      <c r="J6" s="43">
        <f t="shared" si="0"/>
        <v>170.23893577751303</v>
      </c>
      <c r="K6" s="43">
        <f t="shared" si="1"/>
        <v>331.10113596620033</v>
      </c>
      <c r="M6" s="37">
        <f t="shared" si="2"/>
        <v>49.354166666666664</v>
      </c>
      <c r="N6" s="37">
        <f t="shared" si="3"/>
        <v>-3.541666666666657</v>
      </c>
      <c r="O6" s="37">
        <f t="shared" si="4"/>
        <v>50.68749999999999</v>
      </c>
      <c r="P6" s="37">
        <f t="shared" si="5"/>
        <v>-2.3749999999999907</v>
      </c>
      <c r="Q6" s="37">
        <f t="shared" si="6"/>
        <v>0.875474108553818</v>
      </c>
    </row>
    <row r="7" spans="1:17" ht="12.75">
      <c r="A7" s="17">
        <v>144.468</v>
      </c>
      <c r="B7" s="18" t="s">
        <v>40</v>
      </c>
      <c r="C7" s="18" t="s">
        <v>41</v>
      </c>
      <c r="D7" s="18">
        <v>21</v>
      </c>
      <c r="E7" s="18" t="s">
        <v>42</v>
      </c>
      <c r="F7" s="18">
        <v>561</v>
      </c>
      <c r="G7" s="18">
        <v>10</v>
      </c>
      <c r="H7" s="18" t="s">
        <v>19</v>
      </c>
      <c r="I7" s="18" t="s">
        <v>20</v>
      </c>
      <c r="J7" s="43">
        <f t="shared" si="0"/>
        <v>278.15390455491166</v>
      </c>
      <c r="K7" s="43">
        <f t="shared" si="1"/>
        <v>161.42298356384245</v>
      </c>
      <c r="M7" s="37">
        <f t="shared" si="2"/>
        <v>49.354166666666664</v>
      </c>
      <c r="N7" s="37">
        <f t="shared" si="3"/>
        <v>-3.541666666666657</v>
      </c>
      <c r="O7" s="37">
        <f t="shared" si="4"/>
        <v>46.979166666666664</v>
      </c>
      <c r="P7" s="37">
        <f t="shared" si="5"/>
        <v>-4.708333333333324</v>
      </c>
      <c r="Q7" s="37">
        <f t="shared" si="6"/>
        <v>-0.9478962807269575</v>
      </c>
    </row>
    <row r="8" spans="1:17" ht="12.75">
      <c r="A8" s="17">
        <v>144.448</v>
      </c>
      <c r="B8" s="18" t="s">
        <v>24</v>
      </c>
      <c r="C8" s="18" t="s">
        <v>25</v>
      </c>
      <c r="D8" s="18" t="s">
        <v>26</v>
      </c>
      <c r="E8" s="18" t="s">
        <v>27</v>
      </c>
      <c r="F8" s="18">
        <v>1600</v>
      </c>
      <c r="G8" s="18">
        <v>120</v>
      </c>
      <c r="H8" s="18" t="s">
        <v>28</v>
      </c>
      <c r="I8" s="18" t="s">
        <v>29</v>
      </c>
      <c r="J8" s="43">
        <f t="shared" si="0"/>
        <v>363.15730664926144</v>
      </c>
      <c r="K8" s="43">
        <f t="shared" si="1"/>
        <v>130.21764238790328</v>
      </c>
      <c r="M8" s="37">
        <f t="shared" si="2"/>
        <v>49.354166666666664</v>
      </c>
      <c r="N8" s="37">
        <f t="shared" si="3"/>
        <v>-3.541666666666657</v>
      </c>
      <c r="O8" s="37">
        <f t="shared" si="4"/>
        <v>47.18749999999999</v>
      </c>
      <c r="P8" s="37">
        <f t="shared" si="5"/>
        <v>-7.208333333333324</v>
      </c>
      <c r="Q8" s="37">
        <f t="shared" si="6"/>
        <v>-0.645692843481043</v>
      </c>
    </row>
    <row r="9" spans="1:17" ht="12.75">
      <c r="A9" s="17">
        <v>144.467</v>
      </c>
      <c r="B9" s="18" t="s">
        <v>37</v>
      </c>
      <c r="C9" s="18" t="s">
        <v>38</v>
      </c>
      <c r="D9" s="18" t="s">
        <v>26</v>
      </c>
      <c r="E9" s="18" t="s">
        <v>39</v>
      </c>
      <c r="F9" s="18" t="s">
        <v>28</v>
      </c>
      <c r="G9" s="18" t="s">
        <v>28</v>
      </c>
      <c r="H9" s="18" t="s">
        <v>28</v>
      </c>
      <c r="I9" s="18" t="s">
        <v>20</v>
      </c>
      <c r="J9" s="43">
        <f t="shared" si="0"/>
        <v>426.2372799740858</v>
      </c>
      <c r="K9" s="43">
        <f t="shared" si="1"/>
        <v>119.61756575729979</v>
      </c>
      <c r="M9" s="37">
        <f t="shared" si="2"/>
        <v>49.354166666666664</v>
      </c>
      <c r="N9" s="37">
        <f t="shared" si="3"/>
        <v>-3.541666666666657</v>
      </c>
      <c r="O9" s="37">
        <f t="shared" si="4"/>
        <v>47.354166666666664</v>
      </c>
      <c r="P9" s="37">
        <f t="shared" si="5"/>
        <v>-8.458333333333323</v>
      </c>
      <c r="Q9" s="37">
        <f t="shared" si="6"/>
        <v>-0.49420841338365185</v>
      </c>
    </row>
    <row r="10" spans="1:17" ht="12.75">
      <c r="A10" s="17">
        <v>144.458</v>
      </c>
      <c r="B10" s="18" t="s">
        <v>34</v>
      </c>
      <c r="C10" s="18" t="s">
        <v>35</v>
      </c>
      <c r="D10" s="18">
        <v>19</v>
      </c>
      <c r="E10" s="18" t="s">
        <v>36</v>
      </c>
      <c r="F10" s="18">
        <v>600</v>
      </c>
      <c r="G10" s="18">
        <v>3</v>
      </c>
      <c r="H10" s="18" t="s">
        <v>19</v>
      </c>
      <c r="I10" s="18" t="s">
        <v>20</v>
      </c>
      <c r="J10" s="43">
        <f t="shared" si="0"/>
        <v>482.177551164186</v>
      </c>
      <c r="K10" s="43">
        <f t="shared" si="1"/>
        <v>196.55441944676028</v>
      </c>
      <c r="M10" s="37">
        <f t="shared" si="2"/>
        <v>49.354166666666664</v>
      </c>
      <c r="N10" s="37">
        <f t="shared" si="3"/>
        <v>-3.541666666666657</v>
      </c>
      <c r="O10" s="37">
        <f t="shared" si="4"/>
        <v>45.18749999999999</v>
      </c>
      <c r="P10" s="37">
        <f t="shared" si="5"/>
        <v>-1.7916666666666572</v>
      </c>
      <c r="Q10" s="37">
        <f t="shared" si="6"/>
        <v>-0.9585495450699486</v>
      </c>
    </row>
    <row r="11" spans="1:17" ht="12.75">
      <c r="A11" s="17">
        <v>144.409</v>
      </c>
      <c r="B11" s="18" t="s">
        <v>12</v>
      </c>
      <c r="C11" s="18" t="s">
        <v>13</v>
      </c>
      <c r="D11" s="18">
        <v>22</v>
      </c>
      <c r="E11" s="18" t="s">
        <v>14</v>
      </c>
      <c r="F11" s="18">
        <v>145</v>
      </c>
      <c r="G11" s="18">
        <v>50</v>
      </c>
      <c r="H11" s="18" t="s">
        <v>10</v>
      </c>
      <c r="I11" s="18" t="s">
        <v>15</v>
      </c>
      <c r="J11" s="43">
        <f t="shared" si="0"/>
        <v>514.4151887953416</v>
      </c>
      <c r="K11" s="43">
        <f t="shared" si="1"/>
        <v>265.406377353315</v>
      </c>
      <c r="M11" s="37">
        <f t="shared" si="2"/>
        <v>49.354166666666664</v>
      </c>
      <c r="N11" s="37">
        <f t="shared" si="3"/>
        <v>-3.541666666666657</v>
      </c>
      <c r="O11" s="37">
        <f t="shared" si="4"/>
        <v>48.77083333333333</v>
      </c>
      <c r="P11" s="37">
        <f t="shared" si="5"/>
        <v>3.458333333333343</v>
      </c>
      <c r="Q11" s="37">
        <f t="shared" si="6"/>
        <v>-0.08008797654893814</v>
      </c>
    </row>
    <row r="12" spans="1:17" ht="12.75">
      <c r="A12" s="17">
        <v>144.405</v>
      </c>
      <c r="B12" s="18" t="s">
        <v>7</v>
      </c>
      <c r="C12" s="18" t="s">
        <v>8</v>
      </c>
      <c r="D12" s="18">
        <v>56</v>
      </c>
      <c r="E12" s="18" t="s">
        <v>9</v>
      </c>
      <c r="F12" s="18">
        <v>165</v>
      </c>
      <c r="G12" s="18">
        <v>400</v>
      </c>
      <c r="H12" s="18" t="s">
        <v>10</v>
      </c>
      <c r="I12" s="18" t="s">
        <v>11</v>
      </c>
      <c r="J12" s="43">
        <f>IF(E12="","",(180/PI())*111.3*ACOS(SIN(M12*PI()/180)*SIN(O12*PI()/180)+COS(M12*PI()/180)*COS(O12*PI()/180)*COS(P12*PI()/180-N12*PI()/180)))</f>
        <v>514.7737704542403</v>
      </c>
      <c r="K12" s="43">
        <f>IF(P12&gt;N12,360-ACOS(Q12)*180/PI(),ACOS(Q12)*180/PI())</f>
        <v>254.6938486744065</v>
      </c>
      <c r="M12" s="37">
        <f t="shared" si="2"/>
        <v>49.354166666666664</v>
      </c>
      <c r="N12" s="37">
        <f t="shared" si="3"/>
        <v>-3.541666666666657</v>
      </c>
      <c r="O12" s="37">
        <f t="shared" si="4"/>
        <v>47.93749999999999</v>
      </c>
      <c r="P12" s="37">
        <f t="shared" si="5"/>
        <v>3.1250000000000093</v>
      </c>
      <c r="Q12" s="37">
        <f t="shared" si="6"/>
        <v>-0.26397660418247476</v>
      </c>
    </row>
    <row r="13" spans="1:17" ht="12.75">
      <c r="A13" s="17">
        <v>144.45</v>
      </c>
      <c r="B13" s="18" t="s">
        <v>30</v>
      </c>
      <c r="C13" s="18" t="s">
        <v>31</v>
      </c>
      <c r="D13" s="18">
        <v>30</v>
      </c>
      <c r="E13" s="18" t="s">
        <v>32</v>
      </c>
      <c r="F13" s="18">
        <v>300</v>
      </c>
      <c r="G13" s="18">
        <v>10</v>
      </c>
      <c r="H13" s="18" t="s">
        <v>33</v>
      </c>
      <c r="I13" s="18" t="s">
        <v>20</v>
      </c>
      <c r="J13" s="43">
        <f t="shared" si="0"/>
        <v>593.8714625380383</v>
      </c>
      <c r="K13" s="43">
        <f t="shared" si="1"/>
        <v>172.24942906817515</v>
      </c>
      <c r="M13" s="37">
        <f t="shared" si="2"/>
        <v>49.354166666666664</v>
      </c>
      <c r="N13" s="37">
        <f t="shared" si="3"/>
        <v>-3.541666666666657</v>
      </c>
      <c r="O13" s="37">
        <f t="shared" si="4"/>
        <v>44.06249999999999</v>
      </c>
      <c r="P13" s="37">
        <f t="shared" si="5"/>
        <v>-4.541666666666657</v>
      </c>
      <c r="Q13" s="37">
        <f t="shared" si="6"/>
        <v>-0.9908645535966948</v>
      </c>
    </row>
    <row r="14" spans="1:17" ht="12.75">
      <c r="A14" s="17">
        <v>144.476</v>
      </c>
      <c r="B14" s="18" t="s">
        <v>43</v>
      </c>
      <c r="C14" s="18" t="s">
        <v>44</v>
      </c>
      <c r="D14" s="18">
        <v>66</v>
      </c>
      <c r="E14" s="18" t="s">
        <v>45</v>
      </c>
      <c r="F14" s="18">
        <v>1100</v>
      </c>
      <c r="G14" s="18">
        <v>10</v>
      </c>
      <c r="H14" s="18" t="s">
        <v>19</v>
      </c>
      <c r="I14" s="18" t="s">
        <v>20</v>
      </c>
      <c r="J14" s="43">
        <f t="shared" si="0"/>
        <v>766.5127619198508</v>
      </c>
      <c r="K14" s="43">
        <f t="shared" si="1"/>
        <v>183.5902016881095</v>
      </c>
      <c r="M14" s="37">
        <f t="shared" si="2"/>
        <v>49.354166666666664</v>
      </c>
      <c r="N14" s="37">
        <f t="shared" si="3"/>
        <v>-3.541666666666657</v>
      </c>
      <c r="O14" s="37">
        <f t="shared" si="4"/>
        <v>42.479166666666664</v>
      </c>
      <c r="P14" s="37">
        <f t="shared" si="5"/>
        <v>-2.9583333333333237</v>
      </c>
      <c r="Q14" s="37">
        <f t="shared" si="6"/>
        <v>-0.9980374518171702</v>
      </c>
    </row>
    <row r="15" spans="1:17" ht="12.75">
      <c r="A15" s="17">
        <v>144.473</v>
      </c>
      <c r="B15" s="19" t="s">
        <v>233</v>
      </c>
      <c r="C15" s="18"/>
      <c r="D15" s="19" t="s">
        <v>235</v>
      </c>
      <c r="E15" s="19" t="s">
        <v>234</v>
      </c>
      <c r="F15" s="18"/>
      <c r="G15" s="18">
        <v>10</v>
      </c>
      <c r="H15" s="19" t="s">
        <v>236</v>
      </c>
      <c r="I15" s="18"/>
      <c r="J15" s="43">
        <f t="shared" si="0"/>
        <v>836.9909027827438</v>
      </c>
      <c r="K15" s="43">
        <f t="shared" si="1"/>
        <v>219.00407818458913</v>
      </c>
      <c r="M15" s="37">
        <f t="shared" si="2"/>
        <v>49.354166666666664</v>
      </c>
      <c r="N15" s="37">
        <f t="shared" si="3"/>
        <v>-3.541666666666657</v>
      </c>
      <c r="O15" s="37">
        <f t="shared" si="4"/>
        <v>43.31249999999999</v>
      </c>
      <c r="P15" s="37">
        <f t="shared" si="5"/>
        <v>2.958333333333343</v>
      </c>
      <c r="Q15" s="37">
        <f t="shared" si="6"/>
        <v>-0.7771011658798189</v>
      </c>
    </row>
    <row r="16" spans="1:17" ht="12.75">
      <c r="A16" s="17">
        <v>144.485</v>
      </c>
      <c r="B16" s="18" t="s">
        <v>46</v>
      </c>
      <c r="C16" s="18" t="s">
        <v>47</v>
      </c>
      <c r="D16" s="18" t="s">
        <v>48</v>
      </c>
      <c r="E16" s="18" t="s">
        <v>49</v>
      </c>
      <c r="F16" s="18">
        <v>635</v>
      </c>
      <c r="G16" s="18">
        <v>10</v>
      </c>
      <c r="H16" s="18" t="s">
        <v>19</v>
      </c>
      <c r="I16" s="18" t="s">
        <v>20</v>
      </c>
      <c r="J16" s="43">
        <f t="shared" si="0"/>
        <v>937.3776023160262</v>
      </c>
      <c r="K16" s="43">
        <f t="shared" si="1"/>
        <v>152.22903654161047</v>
      </c>
      <c r="M16" s="37">
        <f t="shared" si="2"/>
        <v>49.354166666666664</v>
      </c>
      <c r="N16" s="37">
        <f t="shared" si="3"/>
        <v>-3.541666666666657</v>
      </c>
      <c r="O16" s="37">
        <f t="shared" si="4"/>
        <v>41.77083333333333</v>
      </c>
      <c r="P16" s="37">
        <f t="shared" si="5"/>
        <v>-8.791666666666657</v>
      </c>
      <c r="Q16" s="37">
        <f t="shared" si="6"/>
        <v>-0.8848172185512718</v>
      </c>
    </row>
    <row r="17" spans="1:17" ht="12.75">
      <c r="A17" s="17">
        <v>144.445</v>
      </c>
      <c r="B17" s="19" t="s">
        <v>237</v>
      </c>
      <c r="C17" s="19" t="s">
        <v>238</v>
      </c>
      <c r="D17" s="19" t="s">
        <v>235</v>
      </c>
      <c r="E17" s="19" t="s">
        <v>239</v>
      </c>
      <c r="F17" s="18"/>
      <c r="G17" s="18">
        <v>1</v>
      </c>
      <c r="H17" s="18"/>
      <c r="I17" s="18"/>
      <c r="J17" s="43">
        <f t="shared" si="0"/>
        <v>977.8978511039651</v>
      </c>
      <c r="K17" s="43">
        <f t="shared" si="1"/>
        <v>231.63377161292087</v>
      </c>
      <c r="M17" s="37">
        <f t="shared" si="2"/>
        <v>49.354166666666664</v>
      </c>
      <c r="N17" s="37">
        <f t="shared" si="3"/>
        <v>-3.541666666666657</v>
      </c>
      <c r="O17" s="37">
        <f t="shared" si="4"/>
        <v>43.479166666666664</v>
      </c>
      <c r="P17" s="37">
        <f t="shared" si="5"/>
        <v>5.958333333333343</v>
      </c>
      <c r="Q17" s="37">
        <f t="shared" si="6"/>
        <v>-0.6206857432308618</v>
      </c>
    </row>
    <row r="18" spans="1:17" ht="12.75">
      <c r="A18" s="26">
        <v>144.403</v>
      </c>
      <c r="B18" s="28" t="s">
        <v>292</v>
      </c>
      <c r="C18" s="28" t="s">
        <v>293</v>
      </c>
      <c r="D18" s="28" t="s">
        <v>235</v>
      </c>
      <c r="E18" s="28" t="s">
        <v>294</v>
      </c>
      <c r="F18" s="28"/>
      <c r="G18" s="28"/>
      <c r="H18" s="27"/>
      <c r="I18" s="27"/>
      <c r="J18" s="43">
        <f>IF(E18="","",(180/PI())*111.3*ACOS(SIN(M18*PI()/180)*SIN(O18*PI()/180)+COS(M18*PI()/180)*COS(O18*PI()/180)*COS(P18*PI()/180-N18*PI()/180)))</f>
        <v>1153.2872514410878</v>
      </c>
      <c r="K18" s="43">
        <f>IF(P18&gt;N18,360-ACOS(Q18)*180/PI(),ACOS(Q18)*180/PI())</f>
        <v>238.05657179893728</v>
      </c>
      <c r="M18" s="37">
        <f t="shared" si="2"/>
        <v>49.354166666666664</v>
      </c>
      <c r="N18" s="37">
        <f t="shared" si="3"/>
        <v>-3.541666666666657</v>
      </c>
      <c r="O18" s="37">
        <f t="shared" si="4"/>
        <v>43.18749999999999</v>
      </c>
      <c r="P18" s="37">
        <f t="shared" si="5"/>
        <v>8.541666666666677</v>
      </c>
      <c r="Q18" s="37">
        <f t="shared" si="6"/>
        <v>-0.5290816737712599</v>
      </c>
    </row>
    <row r="19" spans="1:17" ht="12.75">
      <c r="A19" s="17">
        <v>144.42</v>
      </c>
      <c r="B19" s="19" t="s">
        <v>262</v>
      </c>
      <c r="C19" s="19" t="s">
        <v>263</v>
      </c>
      <c r="D19" s="19" t="s">
        <v>235</v>
      </c>
      <c r="E19" s="19" t="s">
        <v>264</v>
      </c>
      <c r="F19" s="18"/>
      <c r="G19" s="18">
        <v>100</v>
      </c>
      <c r="H19" s="19" t="s">
        <v>265</v>
      </c>
      <c r="I19" s="19" t="s">
        <v>266</v>
      </c>
      <c r="J19" s="43">
        <f t="shared" si="0"/>
        <v>2935.194041338101</v>
      </c>
      <c r="K19" s="43">
        <f t="shared" si="1"/>
        <v>261.25523551169067</v>
      </c>
      <c r="M19" s="37">
        <f t="shared" si="2"/>
        <v>49.354166666666664</v>
      </c>
      <c r="N19" s="37">
        <f t="shared" si="3"/>
        <v>-3.541666666666657</v>
      </c>
      <c r="O19" s="37">
        <f t="shared" si="4"/>
        <v>39.479166666666664</v>
      </c>
      <c r="P19" s="37">
        <f t="shared" si="5"/>
        <v>31.12500000000001</v>
      </c>
      <c r="Q19" s="37">
        <f t="shared" si="6"/>
        <v>-0.15203307212721073</v>
      </c>
    </row>
    <row r="20" spans="1:17" ht="12.75">
      <c r="A20" s="3"/>
      <c r="B20" s="4"/>
      <c r="C20" s="4"/>
      <c r="D20" s="4"/>
      <c r="F20" s="4"/>
      <c r="I20" s="4"/>
      <c r="J20" s="33"/>
      <c r="K20" s="34"/>
      <c r="M20" s="37"/>
      <c r="N20" s="37"/>
      <c r="O20" s="37"/>
      <c r="P20" s="37"/>
      <c r="Q20" s="37"/>
    </row>
    <row r="21" spans="1:17" s="7" customFormat="1" ht="12.75">
      <c r="A21" s="14" t="s">
        <v>0</v>
      </c>
      <c r="B21" s="15" t="s">
        <v>1</v>
      </c>
      <c r="C21" s="15" t="s">
        <v>2</v>
      </c>
      <c r="D21" s="15" t="s">
        <v>3</v>
      </c>
      <c r="E21" s="15" t="s">
        <v>227</v>
      </c>
      <c r="F21" s="16" t="s">
        <v>229</v>
      </c>
      <c r="G21" s="16" t="s">
        <v>228</v>
      </c>
      <c r="H21" s="15" t="s">
        <v>4</v>
      </c>
      <c r="I21" s="15" t="s">
        <v>5</v>
      </c>
      <c r="J21" s="16" t="s">
        <v>252</v>
      </c>
      <c r="K21" s="15" t="s">
        <v>6</v>
      </c>
      <c r="M21" s="37"/>
      <c r="N21" s="37"/>
      <c r="O21" s="37"/>
      <c r="P21" s="37"/>
      <c r="Q21" s="37"/>
    </row>
    <row r="22" spans="1:17" ht="12.75">
      <c r="A22" s="17">
        <v>432.401</v>
      </c>
      <c r="B22" s="18" t="s">
        <v>50</v>
      </c>
      <c r="C22" s="18" t="s">
        <v>51</v>
      </c>
      <c r="D22" s="18">
        <v>77</v>
      </c>
      <c r="E22" s="18" t="s">
        <v>23</v>
      </c>
      <c r="F22" s="18">
        <v>166</v>
      </c>
      <c r="G22" s="18">
        <v>5</v>
      </c>
      <c r="H22" s="18" t="s">
        <v>52</v>
      </c>
      <c r="I22" s="18" t="s">
        <v>20</v>
      </c>
      <c r="J22" s="43">
        <f t="shared" si="0"/>
        <v>134.41470710895013</v>
      </c>
      <c r="K22" s="43">
        <f t="shared" si="1"/>
        <v>201.57696398151242</v>
      </c>
      <c r="M22" s="37">
        <f t="shared" si="2"/>
        <v>49.354166666666664</v>
      </c>
      <c r="N22" s="37">
        <f t="shared" si="3"/>
        <v>-3.541666666666657</v>
      </c>
      <c r="O22" s="37">
        <f t="shared" si="4"/>
        <v>48.229166666666664</v>
      </c>
      <c r="P22" s="37">
        <f t="shared" si="5"/>
        <v>-2.8749999999999907</v>
      </c>
      <c r="Q22" s="37">
        <f t="shared" si="6"/>
        <v>-0.9299244168209438</v>
      </c>
    </row>
    <row r="23" spans="1:17" ht="12.75">
      <c r="A23" s="17">
        <v>432.447</v>
      </c>
      <c r="B23" s="19" t="s">
        <v>267</v>
      </c>
      <c r="C23" s="19" t="s">
        <v>268</v>
      </c>
      <c r="D23" s="19" t="s">
        <v>269</v>
      </c>
      <c r="E23" s="19" t="s">
        <v>270</v>
      </c>
      <c r="F23" s="18"/>
      <c r="G23" s="18">
        <v>1</v>
      </c>
      <c r="H23" s="18" t="s">
        <v>19</v>
      </c>
      <c r="I23" s="19" t="s">
        <v>20</v>
      </c>
      <c r="J23" s="43">
        <f t="shared" si="0"/>
        <v>253.78169669836774</v>
      </c>
      <c r="K23" s="43">
        <f t="shared" si="1"/>
        <v>85.52945632314812</v>
      </c>
      <c r="M23" s="37">
        <f t="shared" si="2"/>
        <v>49.354166666666664</v>
      </c>
      <c r="N23" s="37">
        <f t="shared" si="3"/>
        <v>-3.541666666666657</v>
      </c>
      <c r="O23" s="37">
        <f t="shared" si="4"/>
        <v>49.479166666666664</v>
      </c>
      <c r="P23" s="37">
        <f t="shared" si="5"/>
        <v>-7.041666666666657</v>
      </c>
      <c r="Q23" s="37">
        <f t="shared" si="6"/>
        <v>0.07794656038625057</v>
      </c>
    </row>
    <row r="24" spans="1:17" ht="12.75">
      <c r="A24" s="17" t="s">
        <v>81</v>
      </c>
      <c r="B24" s="18" t="s">
        <v>82</v>
      </c>
      <c r="C24" s="18" t="s">
        <v>83</v>
      </c>
      <c r="D24" s="18" t="s">
        <v>26</v>
      </c>
      <c r="E24" s="18" t="s">
        <v>84</v>
      </c>
      <c r="F24" s="18">
        <v>1628</v>
      </c>
      <c r="G24" s="18" t="s">
        <v>28</v>
      </c>
      <c r="H24" s="18" t="s">
        <v>85</v>
      </c>
      <c r="I24" s="18" t="s">
        <v>28</v>
      </c>
      <c r="J24" s="43">
        <f t="shared" si="0"/>
        <v>377.49769956889133</v>
      </c>
      <c r="K24" s="43">
        <f t="shared" si="1"/>
        <v>148.33017415762282</v>
      </c>
      <c r="M24" s="37">
        <f t="shared" si="2"/>
        <v>49.354166666666664</v>
      </c>
      <c r="N24" s="37">
        <f t="shared" si="3"/>
        <v>-3.541666666666657</v>
      </c>
      <c r="O24" s="37">
        <f t="shared" si="4"/>
        <v>46.43749999999999</v>
      </c>
      <c r="P24" s="37">
        <f t="shared" si="5"/>
        <v>-6.12499999999999</v>
      </c>
      <c r="Q24" s="37">
        <f t="shared" si="6"/>
        <v>-0.8510877249752018</v>
      </c>
    </row>
    <row r="25" spans="1:17" ht="12.75">
      <c r="A25" s="17">
        <v>432.436</v>
      </c>
      <c r="B25" s="18" t="s">
        <v>70</v>
      </c>
      <c r="C25" s="18" t="s">
        <v>71</v>
      </c>
      <c r="D25" s="18">
        <v>86</v>
      </c>
      <c r="E25" s="18" t="s">
        <v>72</v>
      </c>
      <c r="F25" s="18">
        <v>144</v>
      </c>
      <c r="G25" s="18">
        <v>50</v>
      </c>
      <c r="H25" s="18" t="s">
        <v>19</v>
      </c>
      <c r="I25" s="18" t="s">
        <v>20</v>
      </c>
      <c r="J25" s="43">
        <f t="shared" si="0"/>
        <v>399.2076363552958</v>
      </c>
      <c r="K25" s="43">
        <f t="shared" si="1"/>
        <v>213.07695677098232</v>
      </c>
      <c r="M25" s="37">
        <f t="shared" si="2"/>
        <v>49.354166666666664</v>
      </c>
      <c r="N25" s="37">
        <f t="shared" si="3"/>
        <v>-3.541666666666657</v>
      </c>
      <c r="O25" s="37">
        <f t="shared" si="4"/>
        <v>46.31249999999999</v>
      </c>
      <c r="P25" s="37">
        <f t="shared" si="5"/>
        <v>-0.7083333333333238</v>
      </c>
      <c r="Q25" s="37">
        <f t="shared" si="6"/>
        <v>-0.8379382802694606</v>
      </c>
    </row>
    <row r="26" spans="1:17" ht="12.75">
      <c r="A26" s="17">
        <v>432.432</v>
      </c>
      <c r="B26" s="18" t="s">
        <v>69</v>
      </c>
      <c r="C26" s="19" t="s">
        <v>232</v>
      </c>
      <c r="D26" s="18" t="s">
        <v>26</v>
      </c>
      <c r="E26" s="19" t="s">
        <v>231</v>
      </c>
      <c r="F26" s="18">
        <v>3574</v>
      </c>
      <c r="G26" s="18">
        <v>15</v>
      </c>
      <c r="H26" s="18" t="s">
        <v>28</v>
      </c>
      <c r="I26" s="19" t="s">
        <v>20</v>
      </c>
      <c r="J26" s="43">
        <f t="shared" si="0"/>
        <v>452.52672709108145</v>
      </c>
      <c r="K26" s="43">
        <f t="shared" si="1"/>
        <v>131.6878301475666</v>
      </c>
      <c r="M26" s="37">
        <f t="shared" si="2"/>
        <v>49.354166666666664</v>
      </c>
      <c r="N26" s="37">
        <f t="shared" si="3"/>
        <v>-3.541666666666657</v>
      </c>
      <c r="O26" s="37">
        <f t="shared" si="4"/>
        <v>46.56249999999999</v>
      </c>
      <c r="P26" s="37">
        <f t="shared" si="5"/>
        <v>-7.958333333333324</v>
      </c>
      <c r="Q26" s="37">
        <f t="shared" si="6"/>
        <v>-0.6650717507171449</v>
      </c>
    </row>
    <row r="27" spans="1:17" ht="12.75">
      <c r="A27" s="17">
        <v>432.418</v>
      </c>
      <c r="B27" s="18" t="s">
        <v>63</v>
      </c>
      <c r="C27" s="18" t="s">
        <v>64</v>
      </c>
      <c r="D27" s="18">
        <v>17</v>
      </c>
      <c r="E27" s="18" t="s">
        <v>65</v>
      </c>
      <c r="F27" s="18">
        <v>80</v>
      </c>
      <c r="G27" s="18">
        <v>1</v>
      </c>
      <c r="H27" s="18" t="s">
        <v>19</v>
      </c>
      <c r="I27" s="18" t="s">
        <v>20</v>
      </c>
      <c r="J27" s="43">
        <f t="shared" si="0"/>
        <v>496.41838375218686</v>
      </c>
      <c r="K27" s="43">
        <f t="shared" si="1"/>
        <v>222.46924110142083</v>
      </c>
      <c r="M27" s="37">
        <f t="shared" si="2"/>
        <v>49.354166666666664</v>
      </c>
      <c r="N27" s="37">
        <f t="shared" si="3"/>
        <v>-3.541666666666657</v>
      </c>
      <c r="O27" s="37">
        <f t="shared" si="4"/>
        <v>45.979166666666664</v>
      </c>
      <c r="P27" s="37">
        <f t="shared" si="5"/>
        <v>0.7916666666666761</v>
      </c>
      <c r="Q27" s="37">
        <f t="shared" si="6"/>
        <v>-0.7376399171367063</v>
      </c>
    </row>
    <row r="28" spans="1:17" ht="12.75">
      <c r="A28" s="17">
        <v>432.408</v>
      </c>
      <c r="B28" s="18" t="s">
        <v>55</v>
      </c>
      <c r="C28" s="18" t="s">
        <v>8</v>
      </c>
      <c r="D28" s="18">
        <v>56</v>
      </c>
      <c r="E28" s="18" t="s">
        <v>9</v>
      </c>
      <c r="F28" s="18">
        <v>165</v>
      </c>
      <c r="G28" s="18">
        <v>20</v>
      </c>
      <c r="H28" s="18" t="s">
        <v>56</v>
      </c>
      <c r="I28" s="18" t="s">
        <v>57</v>
      </c>
      <c r="J28" s="43">
        <f t="shared" si="0"/>
        <v>514.7737704542403</v>
      </c>
      <c r="K28" s="43">
        <f t="shared" si="1"/>
        <v>254.6938486744065</v>
      </c>
      <c r="M28" s="37">
        <f t="shared" si="2"/>
        <v>49.354166666666664</v>
      </c>
      <c r="N28" s="37">
        <f t="shared" si="3"/>
        <v>-3.541666666666657</v>
      </c>
      <c r="O28" s="37">
        <f t="shared" si="4"/>
        <v>47.93749999999999</v>
      </c>
      <c r="P28" s="37">
        <f t="shared" si="5"/>
        <v>3.1250000000000093</v>
      </c>
      <c r="Q28" s="37">
        <f t="shared" si="6"/>
        <v>-0.26397660418247476</v>
      </c>
    </row>
    <row r="29" spans="1:17" ht="12.75">
      <c r="A29" s="17">
        <v>432.44</v>
      </c>
      <c r="B29" s="18" t="s">
        <v>73</v>
      </c>
      <c r="C29" s="18" t="s">
        <v>74</v>
      </c>
      <c r="D29" s="18">
        <v>38</v>
      </c>
      <c r="E29" s="18" t="s">
        <v>75</v>
      </c>
      <c r="F29" s="18">
        <v>2120</v>
      </c>
      <c r="G29" s="18">
        <v>2</v>
      </c>
      <c r="H29" s="18" t="s">
        <v>76</v>
      </c>
      <c r="I29" s="18" t="s">
        <v>20</v>
      </c>
      <c r="J29" s="43">
        <f t="shared" si="0"/>
        <v>517.8917034301504</v>
      </c>
      <c r="K29" s="43">
        <f t="shared" si="1"/>
        <v>159.20630098342414</v>
      </c>
      <c r="M29" s="37">
        <f t="shared" si="2"/>
        <v>49.354166666666664</v>
      </c>
      <c r="N29" s="37">
        <f t="shared" si="3"/>
        <v>-3.541666666666657</v>
      </c>
      <c r="O29" s="37">
        <f t="shared" si="4"/>
        <v>44.979166666666664</v>
      </c>
      <c r="P29" s="37">
        <f t="shared" si="5"/>
        <v>-5.87499999999999</v>
      </c>
      <c r="Q29" s="37">
        <f t="shared" si="6"/>
        <v>-0.9348647228879301</v>
      </c>
    </row>
    <row r="30" spans="1:17" ht="12.75">
      <c r="A30" s="17">
        <v>432.413</v>
      </c>
      <c r="B30" s="18" t="s">
        <v>58</v>
      </c>
      <c r="C30" s="18" t="s">
        <v>59</v>
      </c>
      <c r="D30" s="18">
        <v>81</v>
      </c>
      <c r="E30" s="18" t="s">
        <v>60</v>
      </c>
      <c r="F30" s="18">
        <v>559</v>
      </c>
      <c r="G30" s="18">
        <v>40</v>
      </c>
      <c r="H30" s="18" t="s">
        <v>61</v>
      </c>
      <c r="I30" s="18" t="s">
        <v>62</v>
      </c>
      <c r="J30" s="43">
        <f t="shared" si="0"/>
        <v>595.6341685458856</v>
      </c>
      <c r="K30" s="43">
        <f t="shared" si="1"/>
        <v>189.02528683635597</v>
      </c>
      <c r="M30" s="37">
        <f t="shared" si="2"/>
        <v>49.354166666666664</v>
      </c>
      <c r="N30" s="37">
        <f t="shared" si="3"/>
        <v>-3.541666666666657</v>
      </c>
      <c r="O30" s="37">
        <f t="shared" si="4"/>
        <v>44.06249999999999</v>
      </c>
      <c r="P30" s="37">
        <f t="shared" si="5"/>
        <v>-2.3749999999999907</v>
      </c>
      <c r="Q30" s="37">
        <f t="shared" si="6"/>
        <v>-0.9876192038462963</v>
      </c>
    </row>
    <row r="31" spans="1:17" ht="12.75">
      <c r="A31" s="17" t="s">
        <v>77</v>
      </c>
      <c r="B31" s="18" t="s">
        <v>78</v>
      </c>
      <c r="C31" s="18" t="s">
        <v>79</v>
      </c>
      <c r="D31" s="18">
        <v>34</v>
      </c>
      <c r="E31" s="18" t="s">
        <v>80</v>
      </c>
      <c r="F31" s="18">
        <v>942</v>
      </c>
      <c r="G31" s="18">
        <v>5</v>
      </c>
      <c r="H31" s="18" t="s">
        <v>19</v>
      </c>
      <c r="I31" s="18" t="s">
        <v>20</v>
      </c>
      <c r="J31" s="43">
        <f t="shared" si="0"/>
        <v>607.5457826825208</v>
      </c>
      <c r="K31" s="43">
        <f t="shared" si="1"/>
        <v>179.36849038924794</v>
      </c>
      <c r="M31" s="37">
        <f t="shared" si="2"/>
        <v>49.354166666666664</v>
      </c>
      <c r="N31" s="37">
        <f t="shared" si="3"/>
        <v>-3.541666666666657</v>
      </c>
      <c r="O31" s="37">
        <f t="shared" si="4"/>
        <v>43.89583333333333</v>
      </c>
      <c r="P31" s="37">
        <f t="shared" si="5"/>
        <v>-3.6249999999999902</v>
      </c>
      <c r="Q31" s="37">
        <f t="shared" si="6"/>
        <v>-0.9999392592330086</v>
      </c>
    </row>
    <row r="32" spans="1:17" ht="12.75">
      <c r="A32" s="17">
        <v>432.404</v>
      </c>
      <c r="B32" s="18" t="s">
        <v>53</v>
      </c>
      <c r="C32" s="18" t="s">
        <v>54</v>
      </c>
      <c r="D32" s="18">
        <v>83</v>
      </c>
      <c r="E32" s="19" t="s">
        <v>230</v>
      </c>
      <c r="F32" s="18">
        <v>114</v>
      </c>
      <c r="G32" s="18">
        <v>5</v>
      </c>
      <c r="H32" s="18" t="s">
        <v>19</v>
      </c>
      <c r="I32" s="18" t="s">
        <v>20</v>
      </c>
      <c r="J32" s="43">
        <f t="shared" si="0"/>
        <v>723.3846628245275</v>
      </c>
      <c r="K32" s="43">
        <f t="shared" si="1"/>
        <v>163.0986891498166</v>
      </c>
      <c r="M32" s="37">
        <f t="shared" si="2"/>
        <v>49.354166666666664</v>
      </c>
      <c r="N32" s="37">
        <f t="shared" si="3"/>
        <v>-3.541666666666657</v>
      </c>
      <c r="O32" s="37">
        <f t="shared" si="4"/>
        <v>43.104166666666664</v>
      </c>
      <c r="P32" s="37">
        <f t="shared" si="5"/>
        <v>-6.12499999999999</v>
      </c>
      <c r="Q32" s="37">
        <f t="shared" si="6"/>
        <v>-0.9568069329329584</v>
      </c>
    </row>
    <row r="33" spans="1:17" ht="12.75">
      <c r="A33" s="17">
        <v>432.42</v>
      </c>
      <c r="B33" s="18" t="s">
        <v>66</v>
      </c>
      <c r="C33" s="18" t="s">
        <v>67</v>
      </c>
      <c r="D33" s="18">
        <v>66</v>
      </c>
      <c r="E33" s="18" t="s">
        <v>68</v>
      </c>
      <c r="F33" s="18">
        <v>2400</v>
      </c>
      <c r="G33" s="18">
        <v>15</v>
      </c>
      <c r="H33" s="18" t="s">
        <v>19</v>
      </c>
      <c r="I33" s="18" t="s">
        <v>20</v>
      </c>
      <c r="J33" s="43">
        <f t="shared" si="0"/>
        <v>772.9708525538125</v>
      </c>
      <c r="K33" s="43">
        <f t="shared" si="1"/>
        <v>188.67318016480175</v>
      </c>
      <c r="M33" s="37">
        <f t="shared" si="2"/>
        <v>49.354166666666664</v>
      </c>
      <c r="N33" s="37">
        <f t="shared" si="3"/>
        <v>-3.541666666666657</v>
      </c>
      <c r="O33" s="37">
        <f t="shared" si="4"/>
        <v>42.479166666666664</v>
      </c>
      <c r="P33" s="37">
        <f t="shared" si="5"/>
        <v>-2.1249999999999907</v>
      </c>
      <c r="Q33" s="37">
        <f t="shared" si="6"/>
        <v>-0.9885645828577602</v>
      </c>
    </row>
    <row r="34" spans="10:17" ht="12.75">
      <c r="J34" s="33"/>
      <c r="K34" s="34"/>
      <c r="M34" s="37"/>
      <c r="N34" s="37"/>
      <c r="O34" s="37"/>
      <c r="P34" s="37"/>
      <c r="Q34" s="37"/>
    </row>
    <row r="35" spans="1:17" s="7" customFormat="1" ht="12.75">
      <c r="A35" s="14" t="s">
        <v>0</v>
      </c>
      <c r="B35" s="15" t="s">
        <v>1</v>
      </c>
      <c r="C35" s="15" t="s">
        <v>2</v>
      </c>
      <c r="D35" s="15" t="s">
        <v>3</v>
      </c>
      <c r="E35" s="15" t="s">
        <v>227</v>
      </c>
      <c r="F35" s="16" t="s">
        <v>229</v>
      </c>
      <c r="G35" s="16" t="s">
        <v>228</v>
      </c>
      <c r="H35" s="15" t="s">
        <v>4</v>
      </c>
      <c r="I35" s="15" t="s">
        <v>5</v>
      </c>
      <c r="J35" s="16" t="s">
        <v>252</v>
      </c>
      <c r="K35" s="15" t="s">
        <v>6</v>
      </c>
      <c r="M35" s="37"/>
      <c r="N35" s="37"/>
      <c r="O35" s="37"/>
      <c r="P35" s="37"/>
      <c r="Q35" s="37"/>
    </row>
    <row r="36" spans="1:17" ht="12.75">
      <c r="A36" s="17">
        <v>1296.847</v>
      </c>
      <c r="B36" s="18" t="s">
        <v>99</v>
      </c>
      <c r="C36" s="18" t="s">
        <v>100</v>
      </c>
      <c r="D36" s="18">
        <v>77</v>
      </c>
      <c r="E36" s="18" t="s">
        <v>101</v>
      </c>
      <c r="F36" s="18">
        <v>160</v>
      </c>
      <c r="G36" s="18">
        <v>10</v>
      </c>
      <c r="H36" s="18" t="s">
        <v>102</v>
      </c>
      <c r="I36" s="18" t="s">
        <v>20</v>
      </c>
      <c r="J36" s="31">
        <f t="shared" si="0"/>
        <v>84.89246120004007</v>
      </c>
      <c r="K36" s="32">
        <f t="shared" si="1"/>
        <v>220.3961285465119</v>
      </c>
      <c r="M36" s="37">
        <f t="shared" si="2"/>
        <v>49.354166666666664</v>
      </c>
      <c r="N36" s="37">
        <f t="shared" si="3"/>
        <v>-3.541666666666657</v>
      </c>
      <c r="O36" s="37">
        <f t="shared" si="4"/>
        <v>48.77083333333333</v>
      </c>
      <c r="P36" s="37">
        <f t="shared" si="5"/>
        <v>-2.791666666666657</v>
      </c>
      <c r="Q36" s="37">
        <f t="shared" si="6"/>
        <v>-0.761582099007325</v>
      </c>
    </row>
    <row r="37" spans="1:17" ht="12.75">
      <c r="A37" s="17">
        <v>1296.857</v>
      </c>
      <c r="B37" s="19" t="s">
        <v>271</v>
      </c>
      <c r="C37" s="19" t="s">
        <v>272</v>
      </c>
      <c r="D37" s="19" t="s">
        <v>134</v>
      </c>
      <c r="E37" s="19" t="s">
        <v>273</v>
      </c>
      <c r="F37" s="18"/>
      <c r="G37" s="18">
        <v>15</v>
      </c>
      <c r="H37" s="19" t="s">
        <v>274</v>
      </c>
      <c r="I37" s="19" t="s">
        <v>20</v>
      </c>
      <c r="J37" s="29">
        <f t="shared" si="0"/>
        <v>150.28796302291093</v>
      </c>
      <c r="K37" s="30">
        <f t="shared" si="1"/>
        <v>39.011273975609306</v>
      </c>
      <c r="M37" s="37">
        <f t="shared" si="2"/>
        <v>49.354166666666664</v>
      </c>
      <c r="N37" s="37">
        <f t="shared" si="3"/>
        <v>-3.541666666666657</v>
      </c>
      <c r="O37" s="37">
        <f t="shared" si="4"/>
        <v>50.39583333333333</v>
      </c>
      <c r="P37" s="37">
        <f t="shared" si="5"/>
        <v>-4.87499999999999</v>
      </c>
      <c r="Q37" s="37">
        <f t="shared" si="6"/>
        <v>0.7770221163021014</v>
      </c>
    </row>
    <row r="38" spans="1:17" ht="12.75">
      <c r="A38" s="17">
        <v>1296.854</v>
      </c>
      <c r="B38" s="18" t="s">
        <v>103</v>
      </c>
      <c r="C38" s="18" t="s">
        <v>104</v>
      </c>
      <c r="D38" s="18">
        <v>54</v>
      </c>
      <c r="E38" s="18" t="s">
        <v>105</v>
      </c>
      <c r="F38" s="18">
        <v>420</v>
      </c>
      <c r="G38" s="18">
        <v>5</v>
      </c>
      <c r="H38" s="18" t="s">
        <v>102</v>
      </c>
      <c r="I38" s="18" t="s">
        <v>20</v>
      </c>
      <c r="J38" s="29">
        <f t="shared" si="0"/>
        <v>204.4314422663187</v>
      </c>
      <c r="K38" s="30">
        <f t="shared" si="1"/>
        <v>111.70351134147182</v>
      </c>
      <c r="M38" s="37">
        <f t="shared" si="2"/>
        <v>49.354166666666664</v>
      </c>
      <c r="N38" s="37">
        <f t="shared" si="3"/>
        <v>-3.541666666666657</v>
      </c>
      <c r="O38" s="37">
        <f t="shared" si="4"/>
        <v>48.64583333333333</v>
      </c>
      <c r="P38" s="37">
        <f t="shared" si="5"/>
        <v>-6.12499999999999</v>
      </c>
      <c r="Q38" s="37">
        <f t="shared" si="6"/>
        <v>-0.3698036979765109</v>
      </c>
    </row>
    <row r="39" spans="1:17" ht="12.75">
      <c r="A39" s="17">
        <v>1296.872</v>
      </c>
      <c r="B39" s="18" t="s">
        <v>114</v>
      </c>
      <c r="C39" s="18" t="s">
        <v>115</v>
      </c>
      <c r="D39" s="18">
        <v>72</v>
      </c>
      <c r="E39" s="18" t="s">
        <v>116</v>
      </c>
      <c r="F39" s="18">
        <v>85</v>
      </c>
      <c r="G39" s="18">
        <v>10</v>
      </c>
      <c r="H39" s="18" t="s">
        <v>117</v>
      </c>
      <c r="I39" s="19" t="s">
        <v>20</v>
      </c>
      <c r="J39" s="29">
        <f t="shared" si="0"/>
        <v>288.8477308086761</v>
      </c>
      <c r="K39" s="30">
        <f t="shared" si="1"/>
        <v>239.27131417903905</v>
      </c>
      <c r="L39" s="24"/>
      <c r="M39" s="37">
        <f t="shared" si="2"/>
        <v>49.354166666666664</v>
      </c>
      <c r="N39" s="37">
        <f t="shared" si="3"/>
        <v>-3.541666666666657</v>
      </c>
      <c r="O39" s="37">
        <f t="shared" si="4"/>
        <v>47.979166666666664</v>
      </c>
      <c r="P39" s="37">
        <f t="shared" si="5"/>
        <v>-0.20833333333332385</v>
      </c>
      <c r="Q39" s="37">
        <f t="shared" si="6"/>
        <v>-0.510973349285638</v>
      </c>
    </row>
    <row r="40" spans="1:17" ht="12.75">
      <c r="A40" s="17">
        <v>1296.739</v>
      </c>
      <c r="B40" s="18" t="s">
        <v>86</v>
      </c>
      <c r="C40" s="18" t="s">
        <v>87</v>
      </c>
      <c r="D40" s="18">
        <v>67</v>
      </c>
      <c r="E40" s="18" t="s">
        <v>88</v>
      </c>
      <c r="F40" s="18">
        <v>1070</v>
      </c>
      <c r="G40" s="18">
        <v>4</v>
      </c>
      <c r="H40" s="18" t="s">
        <v>19</v>
      </c>
      <c r="I40" s="18" t="s">
        <v>20</v>
      </c>
      <c r="J40" s="29">
        <f t="shared" si="0"/>
        <v>294.46265598680236</v>
      </c>
      <c r="K40" s="30">
        <f t="shared" si="1"/>
        <v>109.81419814088699</v>
      </c>
      <c r="M40" s="37">
        <f t="shared" si="2"/>
        <v>49.354166666666664</v>
      </c>
      <c r="N40" s="37">
        <f t="shared" si="3"/>
        <v>-3.541666666666657</v>
      </c>
      <c r="O40" s="37">
        <f t="shared" si="4"/>
        <v>48.39583333333333</v>
      </c>
      <c r="P40" s="37">
        <f t="shared" si="5"/>
        <v>-7.291666666666657</v>
      </c>
      <c r="Q40" s="37">
        <f t="shared" si="6"/>
        <v>-0.3389710641485809</v>
      </c>
    </row>
    <row r="41" spans="1:17" ht="12.75">
      <c r="A41" s="17">
        <v>1296.812</v>
      </c>
      <c r="B41" s="18" t="s">
        <v>89</v>
      </c>
      <c r="C41" s="18" t="s">
        <v>90</v>
      </c>
      <c r="D41" s="18">
        <v>68</v>
      </c>
      <c r="E41" s="18" t="s">
        <v>91</v>
      </c>
      <c r="F41" s="18">
        <v>1278</v>
      </c>
      <c r="G41" s="18">
        <v>1</v>
      </c>
      <c r="H41" s="18" t="s">
        <v>56</v>
      </c>
      <c r="I41" s="19" t="s">
        <v>118</v>
      </c>
      <c r="J41" s="29">
        <f t="shared" si="0"/>
        <v>304.58290360795854</v>
      </c>
      <c r="K41" s="30">
        <f t="shared" si="1"/>
        <v>118.80265599365076</v>
      </c>
      <c r="M41" s="37">
        <f t="shared" si="2"/>
        <v>49.354166666666664</v>
      </c>
      <c r="N41" s="37">
        <f t="shared" si="3"/>
        <v>-3.541666666666657</v>
      </c>
      <c r="O41" s="37">
        <f t="shared" si="4"/>
        <v>47.979166666666664</v>
      </c>
      <c r="P41" s="37">
        <f t="shared" si="5"/>
        <v>-7.12499999999999</v>
      </c>
      <c r="Q41" s="37">
        <f t="shared" si="6"/>
        <v>-0.4817942955111859</v>
      </c>
    </row>
    <row r="42" spans="1:17" ht="12.75">
      <c r="A42" s="17">
        <v>1296.865</v>
      </c>
      <c r="B42" s="18" t="s">
        <v>109</v>
      </c>
      <c r="C42" s="18" t="s">
        <v>110</v>
      </c>
      <c r="D42" s="18" t="s">
        <v>111</v>
      </c>
      <c r="E42" s="18" t="s">
        <v>112</v>
      </c>
      <c r="F42" s="18">
        <v>1422</v>
      </c>
      <c r="G42" s="18"/>
      <c r="H42" s="18" t="s">
        <v>113</v>
      </c>
      <c r="I42" s="18" t="s">
        <v>20</v>
      </c>
      <c r="J42" s="29">
        <f t="shared" si="0"/>
        <v>355.1588379516497</v>
      </c>
      <c r="K42" s="30">
        <f t="shared" si="1"/>
        <v>134.63881222370907</v>
      </c>
      <c r="M42" s="37">
        <f t="shared" si="2"/>
        <v>49.354166666666664</v>
      </c>
      <c r="N42" s="37">
        <f t="shared" si="3"/>
        <v>-3.541666666666657</v>
      </c>
      <c r="O42" s="37">
        <f t="shared" si="4"/>
        <v>47.06249999999999</v>
      </c>
      <c r="P42" s="37">
        <f t="shared" si="5"/>
        <v>-6.87499999999999</v>
      </c>
      <c r="Q42" s="37">
        <f t="shared" si="6"/>
        <v>-0.7026352190813366</v>
      </c>
    </row>
    <row r="43" spans="1:17" ht="12.75">
      <c r="A43" s="17">
        <v>1296.886</v>
      </c>
      <c r="B43" s="18" t="s">
        <v>123</v>
      </c>
      <c r="C43" s="18" t="s">
        <v>124</v>
      </c>
      <c r="D43" s="18">
        <v>86</v>
      </c>
      <c r="E43" s="18" t="s">
        <v>125</v>
      </c>
      <c r="F43" s="18">
        <v>230</v>
      </c>
      <c r="G43" s="18">
        <v>15</v>
      </c>
      <c r="H43" s="18" t="s">
        <v>102</v>
      </c>
      <c r="I43" s="18" t="s">
        <v>20</v>
      </c>
      <c r="J43" s="29">
        <f t="shared" si="0"/>
        <v>399.9586519901359</v>
      </c>
      <c r="K43" s="30">
        <f t="shared" si="1"/>
        <v>211.94700362088741</v>
      </c>
      <c r="M43" s="37">
        <f t="shared" si="2"/>
        <v>49.354166666666664</v>
      </c>
      <c r="N43" s="37">
        <f t="shared" si="3"/>
        <v>-3.541666666666657</v>
      </c>
      <c r="O43" s="37">
        <f t="shared" si="4"/>
        <v>46.27083333333333</v>
      </c>
      <c r="P43" s="37">
        <f t="shared" si="5"/>
        <v>-0.7916666666666572</v>
      </c>
      <c r="Q43" s="37">
        <f t="shared" si="6"/>
        <v>-0.8485378881266641</v>
      </c>
    </row>
    <row r="44" spans="1:17" ht="12.75">
      <c r="A44" s="42" t="s">
        <v>298</v>
      </c>
      <c r="B44" s="19" t="s">
        <v>299</v>
      </c>
      <c r="C44" s="19" t="s">
        <v>300</v>
      </c>
      <c r="D44" s="18">
        <v>56</v>
      </c>
      <c r="E44" s="19" t="s">
        <v>301</v>
      </c>
      <c r="F44" s="18">
        <v>160</v>
      </c>
      <c r="G44" s="18">
        <v>6.5</v>
      </c>
      <c r="H44" s="18" t="s">
        <v>102</v>
      </c>
      <c r="I44" s="19" t="s">
        <v>20</v>
      </c>
      <c r="J44" s="43">
        <f t="shared" si="0"/>
        <v>490.9428059487523</v>
      </c>
      <c r="K44" s="43">
        <f t="shared" si="1"/>
        <v>251.91477024913914</v>
      </c>
      <c r="M44" s="37">
        <f t="shared" si="2"/>
        <v>49.354166666666664</v>
      </c>
      <c r="N44" s="37">
        <f t="shared" si="3"/>
        <v>-3.541666666666657</v>
      </c>
      <c r="O44" s="37">
        <f t="shared" si="4"/>
        <v>47.81249999999999</v>
      </c>
      <c r="P44" s="37">
        <f t="shared" si="5"/>
        <v>2.708333333333343</v>
      </c>
      <c r="Q44" s="37">
        <f t="shared" si="6"/>
        <v>-0.31043138635531564</v>
      </c>
    </row>
    <row r="45" spans="1:17" ht="12.75">
      <c r="A45" s="17">
        <v>1296.825</v>
      </c>
      <c r="B45" s="18" t="s">
        <v>95</v>
      </c>
      <c r="C45" s="18" t="s">
        <v>96</v>
      </c>
      <c r="D45" s="18">
        <v>38</v>
      </c>
      <c r="E45" s="19" t="s">
        <v>248</v>
      </c>
      <c r="F45" s="18">
        <v>1700</v>
      </c>
      <c r="G45" s="18">
        <v>0.1</v>
      </c>
      <c r="H45" s="18" t="s">
        <v>97</v>
      </c>
      <c r="I45" s="18" t="s">
        <v>98</v>
      </c>
      <c r="J45" s="29">
        <f t="shared" si="0"/>
        <v>500.397577848495</v>
      </c>
      <c r="K45" s="30">
        <f t="shared" si="1"/>
        <v>158.51122419168254</v>
      </c>
      <c r="M45" s="37">
        <f t="shared" si="2"/>
        <v>49.354166666666664</v>
      </c>
      <c r="N45" s="37">
        <f t="shared" si="3"/>
        <v>-3.541666666666657</v>
      </c>
      <c r="O45" s="37">
        <f t="shared" si="4"/>
        <v>45.14583333333333</v>
      </c>
      <c r="P45" s="37">
        <f t="shared" si="5"/>
        <v>-5.87499999999999</v>
      </c>
      <c r="Q45" s="37">
        <f t="shared" si="6"/>
        <v>-0.9304893473892337</v>
      </c>
    </row>
    <row r="46" spans="1:17" ht="12.75">
      <c r="A46" s="17">
        <v>1296.816</v>
      </c>
      <c r="B46" s="18" t="s">
        <v>92</v>
      </c>
      <c r="C46" s="18" t="s">
        <v>93</v>
      </c>
      <c r="D46" s="18">
        <v>16</v>
      </c>
      <c r="E46" s="18" t="s">
        <v>94</v>
      </c>
      <c r="F46" s="18">
        <v>125</v>
      </c>
      <c r="G46" s="18">
        <v>10</v>
      </c>
      <c r="H46" s="18" t="s">
        <v>19</v>
      </c>
      <c r="I46" s="18" t="s">
        <v>20</v>
      </c>
      <c r="J46" s="29">
        <f t="shared" si="0"/>
        <v>503.61630502522485</v>
      </c>
      <c r="K46" s="30">
        <f t="shared" si="1"/>
        <v>215.45025932110136</v>
      </c>
      <c r="M46" s="37">
        <f t="shared" si="2"/>
        <v>49.354166666666664</v>
      </c>
      <c r="N46" s="37">
        <f t="shared" si="3"/>
        <v>-3.541666666666657</v>
      </c>
      <c r="O46" s="37">
        <f t="shared" si="4"/>
        <v>45.604166666666664</v>
      </c>
      <c r="P46" s="37">
        <f t="shared" si="5"/>
        <v>0.2083333333333428</v>
      </c>
      <c r="Q46" s="37">
        <f t="shared" si="6"/>
        <v>-0.8146193421699619</v>
      </c>
    </row>
    <row r="47" spans="1:17" ht="12.75">
      <c r="A47" s="17" t="s">
        <v>131</v>
      </c>
      <c r="B47" s="18" t="s">
        <v>132</v>
      </c>
      <c r="C47" s="18" t="s">
        <v>133</v>
      </c>
      <c r="D47" s="18" t="s">
        <v>134</v>
      </c>
      <c r="E47" s="18" t="s">
        <v>135</v>
      </c>
      <c r="F47" s="18" t="s">
        <v>28</v>
      </c>
      <c r="G47" s="18"/>
      <c r="H47" s="18" t="s">
        <v>102</v>
      </c>
      <c r="I47" s="18" t="s">
        <v>136</v>
      </c>
      <c r="J47" s="29">
        <f t="shared" si="0"/>
        <v>520.240005980387</v>
      </c>
      <c r="K47" s="30">
        <f t="shared" si="1"/>
        <v>118.85629545019584</v>
      </c>
      <c r="M47" s="37">
        <f t="shared" si="2"/>
        <v>49.354166666666664</v>
      </c>
      <c r="N47" s="37">
        <f t="shared" si="3"/>
        <v>-3.541666666666657</v>
      </c>
      <c r="O47" s="37">
        <f t="shared" si="4"/>
        <v>46.93749999999999</v>
      </c>
      <c r="P47" s="37">
        <f t="shared" si="5"/>
        <v>-9.541666666666657</v>
      </c>
      <c r="Q47" s="37">
        <f t="shared" si="6"/>
        <v>-0.482614448630394</v>
      </c>
    </row>
    <row r="48" spans="1:17" ht="12.75">
      <c r="A48" s="17">
        <v>1296.875</v>
      </c>
      <c r="B48" s="18" t="s">
        <v>119</v>
      </c>
      <c r="C48" s="18" t="s">
        <v>120</v>
      </c>
      <c r="D48" s="18">
        <v>29</v>
      </c>
      <c r="E48" s="18" t="s">
        <v>121</v>
      </c>
      <c r="F48" s="18">
        <v>121</v>
      </c>
      <c r="G48" s="18">
        <v>2</v>
      </c>
      <c r="H48" s="18" t="s">
        <v>122</v>
      </c>
      <c r="I48" s="18" t="s">
        <v>15</v>
      </c>
      <c r="J48" s="29">
        <f t="shared" si="0"/>
        <v>581.9102580415413</v>
      </c>
      <c r="K48" s="30">
        <f t="shared" si="1"/>
        <v>262.876027843203</v>
      </c>
      <c r="M48" s="37">
        <f t="shared" si="2"/>
        <v>49.354166666666664</v>
      </c>
      <c r="N48" s="37">
        <f t="shared" si="3"/>
        <v>-3.541666666666657</v>
      </c>
      <c r="O48" s="37">
        <f t="shared" si="4"/>
        <v>48.43749999999999</v>
      </c>
      <c r="P48" s="37">
        <f t="shared" si="5"/>
        <v>4.291666666666676</v>
      </c>
      <c r="Q48" s="37">
        <f t="shared" si="6"/>
        <v>-0.1240166507108913</v>
      </c>
    </row>
    <row r="49" spans="1:17" ht="12.75">
      <c r="A49" s="17">
        <v>1296.933</v>
      </c>
      <c r="B49" s="18" t="s">
        <v>129</v>
      </c>
      <c r="C49" s="18" t="s">
        <v>28</v>
      </c>
      <c r="D49" s="18">
        <v>33</v>
      </c>
      <c r="E49" s="19" t="s">
        <v>161</v>
      </c>
      <c r="F49" s="18">
        <v>90</v>
      </c>
      <c r="G49" s="18">
        <v>20</v>
      </c>
      <c r="H49" s="18" t="s">
        <v>130</v>
      </c>
      <c r="I49" s="18" t="s">
        <v>20</v>
      </c>
      <c r="J49" s="29">
        <f t="shared" si="0"/>
        <v>595.8015840801759</v>
      </c>
      <c r="K49" s="30">
        <f t="shared" si="1"/>
        <v>213.53876054160534</v>
      </c>
      <c r="M49" s="37">
        <f t="shared" si="2"/>
        <v>49.354166666666664</v>
      </c>
      <c r="N49" s="37">
        <f t="shared" si="3"/>
        <v>-3.541666666666657</v>
      </c>
      <c r="O49" s="37">
        <f t="shared" si="4"/>
        <v>44.81249999999999</v>
      </c>
      <c r="P49" s="37">
        <f t="shared" si="5"/>
        <v>0.6250000000000095</v>
      </c>
      <c r="Q49" s="37">
        <f t="shared" si="6"/>
        <v>-0.8335122464235762</v>
      </c>
    </row>
    <row r="50" spans="1:17" ht="12.75">
      <c r="A50" s="17">
        <v>1296.86</v>
      </c>
      <c r="B50" s="18" t="s">
        <v>106</v>
      </c>
      <c r="C50" s="18" t="s">
        <v>107</v>
      </c>
      <c r="D50" s="18">
        <v>13</v>
      </c>
      <c r="E50" s="18" t="s">
        <v>108</v>
      </c>
      <c r="F50" s="18">
        <v>114</v>
      </c>
      <c r="G50" s="18">
        <v>20</v>
      </c>
      <c r="H50" s="18" t="s">
        <v>102</v>
      </c>
      <c r="I50" s="18" t="s">
        <v>20</v>
      </c>
      <c r="J50" s="29">
        <f t="shared" si="0"/>
        <v>659.3276313831545</v>
      </c>
      <c r="K50" s="30">
        <f t="shared" si="1"/>
        <v>169.40198875230578</v>
      </c>
      <c r="M50" s="37">
        <f t="shared" si="2"/>
        <v>49.354166666666664</v>
      </c>
      <c r="N50" s="37">
        <f t="shared" si="3"/>
        <v>-3.541666666666657</v>
      </c>
      <c r="O50" s="37">
        <f t="shared" si="4"/>
        <v>43.52083333333333</v>
      </c>
      <c r="P50" s="37">
        <f t="shared" si="5"/>
        <v>-5.041666666666657</v>
      </c>
      <c r="Q50" s="37">
        <f t="shared" si="6"/>
        <v>-0.9829417335595341</v>
      </c>
    </row>
    <row r="51" spans="1:17" ht="12.75">
      <c r="A51" s="17">
        <v>1296.983</v>
      </c>
      <c r="B51" s="18" t="s">
        <v>137</v>
      </c>
      <c r="C51" s="18" t="s">
        <v>138</v>
      </c>
      <c r="D51" s="18">
        <v>83</v>
      </c>
      <c r="E51" s="18" t="s">
        <v>139</v>
      </c>
      <c r="F51" s="18">
        <v>780</v>
      </c>
      <c r="G51" s="18">
        <v>0.5</v>
      </c>
      <c r="H51" s="18" t="s">
        <v>102</v>
      </c>
      <c r="I51" s="18" t="s">
        <v>20</v>
      </c>
      <c r="J51" s="29">
        <f t="shared" si="0"/>
        <v>710.985497908491</v>
      </c>
      <c r="K51" s="30">
        <f t="shared" si="1"/>
        <v>163.95899496889834</v>
      </c>
      <c r="M51" s="37">
        <f t="shared" si="2"/>
        <v>49.354166666666664</v>
      </c>
      <c r="N51" s="37">
        <f t="shared" si="3"/>
        <v>-3.541666666666657</v>
      </c>
      <c r="O51" s="37">
        <f t="shared" si="4"/>
        <v>43.18749999999999</v>
      </c>
      <c r="P51" s="37">
        <f t="shared" si="5"/>
        <v>-5.958333333333324</v>
      </c>
      <c r="Q51" s="37">
        <f t="shared" si="6"/>
        <v>-0.9610641836230869</v>
      </c>
    </row>
    <row r="52" spans="1:17" ht="12.75">
      <c r="A52" s="17">
        <v>1296.9</v>
      </c>
      <c r="B52" s="18" t="s">
        <v>126</v>
      </c>
      <c r="C52" s="18" t="s">
        <v>44</v>
      </c>
      <c r="D52" s="18">
        <v>66</v>
      </c>
      <c r="E52" s="18" t="s">
        <v>45</v>
      </c>
      <c r="F52" s="18">
        <v>1100</v>
      </c>
      <c r="G52" s="18">
        <v>10</v>
      </c>
      <c r="H52" s="18" t="s">
        <v>102</v>
      </c>
      <c r="I52" s="18" t="s">
        <v>20</v>
      </c>
      <c r="J52" s="29">
        <f t="shared" si="0"/>
        <v>766.5127619198508</v>
      </c>
      <c r="K52" s="30">
        <f t="shared" si="1"/>
        <v>183.5902016881095</v>
      </c>
      <c r="M52" s="37">
        <f t="shared" si="2"/>
        <v>49.354166666666664</v>
      </c>
      <c r="N52" s="37">
        <f t="shared" si="3"/>
        <v>-3.541666666666657</v>
      </c>
      <c r="O52" s="37">
        <f t="shared" si="4"/>
        <v>42.479166666666664</v>
      </c>
      <c r="P52" s="37">
        <f t="shared" si="5"/>
        <v>-2.9583333333333237</v>
      </c>
      <c r="Q52" s="37">
        <f t="shared" si="6"/>
        <v>-0.9980374518171702</v>
      </c>
    </row>
    <row r="53" spans="1:17" ht="12.75">
      <c r="A53" s="17">
        <v>1296.855</v>
      </c>
      <c r="B53" s="19" t="s">
        <v>240</v>
      </c>
      <c r="C53" s="19" t="s">
        <v>241</v>
      </c>
      <c r="D53" s="19" t="s">
        <v>235</v>
      </c>
      <c r="E53" s="19" t="s">
        <v>242</v>
      </c>
      <c r="F53" s="18"/>
      <c r="G53" s="18"/>
      <c r="H53" s="19" t="s">
        <v>243</v>
      </c>
      <c r="I53" s="19" t="s">
        <v>111</v>
      </c>
      <c r="J53" s="29">
        <f t="shared" si="0"/>
        <v>798.4323400558179</v>
      </c>
      <c r="K53" s="30">
        <f t="shared" si="1"/>
        <v>213.42056900799156</v>
      </c>
      <c r="M53" s="37">
        <f t="shared" si="2"/>
        <v>49.354166666666664</v>
      </c>
      <c r="N53" s="37">
        <f t="shared" si="3"/>
        <v>-3.541666666666657</v>
      </c>
      <c r="O53" s="37">
        <f t="shared" si="4"/>
        <v>43.229166666666664</v>
      </c>
      <c r="P53" s="37">
        <f t="shared" si="5"/>
        <v>1.8750000000000095</v>
      </c>
      <c r="Q53" s="37">
        <f t="shared" si="6"/>
        <v>-0.8346501885840298</v>
      </c>
    </row>
    <row r="54" spans="1:17" ht="12.75">
      <c r="A54" s="17">
        <v>1296.92</v>
      </c>
      <c r="B54" s="18" t="s">
        <v>127</v>
      </c>
      <c r="C54" s="18" t="s">
        <v>47</v>
      </c>
      <c r="D54" s="18" t="s">
        <v>48</v>
      </c>
      <c r="E54" s="18" t="s">
        <v>49</v>
      </c>
      <c r="F54" s="18">
        <v>635</v>
      </c>
      <c r="G54" s="18">
        <v>100</v>
      </c>
      <c r="H54" s="19" t="s">
        <v>249</v>
      </c>
      <c r="I54" s="18" t="s">
        <v>128</v>
      </c>
      <c r="J54" s="29">
        <f t="shared" si="0"/>
        <v>937.3776023160262</v>
      </c>
      <c r="K54" s="30">
        <f t="shared" si="1"/>
        <v>152.22903654161047</v>
      </c>
      <c r="M54" s="37">
        <f t="shared" si="2"/>
        <v>49.354166666666664</v>
      </c>
      <c r="N54" s="37">
        <f t="shared" si="3"/>
        <v>-3.541666666666657</v>
      </c>
      <c r="O54" s="37">
        <f t="shared" si="4"/>
        <v>41.77083333333333</v>
      </c>
      <c r="P54" s="37">
        <f t="shared" si="5"/>
        <v>-8.791666666666657</v>
      </c>
      <c r="Q54" s="37">
        <f t="shared" si="6"/>
        <v>-0.8848172185512718</v>
      </c>
    </row>
    <row r="55" spans="1:250" ht="12.75">
      <c r="A55" s="3"/>
      <c r="B55" s="4"/>
      <c r="C55" s="4"/>
      <c r="D55" s="4"/>
      <c r="E55" s="4"/>
      <c r="F55" s="4"/>
      <c r="G55" s="4"/>
      <c r="H55" s="4"/>
      <c r="I55" s="4"/>
      <c r="J55" s="33"/>
      <c r="K55" s="34"/>
      <c r="M55" s="37">
        <f t="shared" si="2"/>
      </c>
      <c r="N55" s="37">
        <f t="shared" si="3"/>
      </c>
      <c r="O55" s="37">
        <f t="shared" si="4"/>
      </c>
      <c r="P55" s="37"/>
      <c r="Q55" s="37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 s="4"/>
      <c r="FQ55" s="4"/>
      <c r="FR55" s="4"/>
      <c r="FS55" s="4"/>
      <c r="FT55" s="4"/>
      <c r="FU55" s="4"/>
      <c r="FV55" s="4"/>
      <c r="FW55" s="4"/>
      <c r="FX55" s="4"/>
      <c r="FY55" s="4"/>
      <c r="FZ55" s="4"/>
      <c r="GA55" s="4"/>
      <c r="GB55" s="4"/>
      <c r="GC55" s="4"/>
      <c r="GD55" s="4"/>
      <c r="GE55" s="4"/>
      <c r="GF55" s="4"/>
      <c r="GG55" s="4"/>
      <c r="GH55" s="4"/>
      <c r="GI55" s="4"/>
      <c r="GJ55" s="4"/>
      <c r="GK55" s="4"/>
      <c r="GL55" s="4"/>
      <c r="GM55" s="4"/>
      <c r="GN55" s="4"/>
      <c r="GO55" s="4"/>
      <c r="GP55" s="4"/>
      <c r="GQ55" s="4"/>
      <c r="GR55" s="4"/>
      <c r="GS55" s="4"/>
      <c r="GT55" s="4"/>
      <c r="GU55" s="4"/>
      <c r="GV55" s="4"/>
      <c r="GW55" s="4"/>
      <c r="GX55" s="4"/>
      <c r="GY55" s="4"/>
      <c r="GZ55" s="4"/>
      <c r="HA55" s="4"/>
      <c r="HB55" s="4"/>
      <c r="HC55" s="4"/>
      <c r="HD55" s="4"/>
      <c r="HE55" s="4"/>
      <c r="HF55" s="4"/>
      <c r="HG55" s="4"/>
      <c r="HH55" s="4"/>
      <c r="HI55" s="4"/>
      <c r="HJ55" s="4"/>
      <c r="HK55" s="4"/>
      <c r="HL55" s="4"/>
      <c r="HM55" s="4"/>
      <c r="HN55" s="4"/>
      <c r="HO55" s="4"/>
      <c r="HP55" s="4"/>
      <c r="HQ55" s="4"/>
      <c r="HR55" s="4"/>
      <c r="HS55" s="4"/>
      <c r="HT55" s="4"/>
      <c r="HU55" s="4"/>
      <c r="HV55" s="4"/>
      <c r="HW55" s="4"/>
      <c r="HX55" s="4"/>
      <c r="HY55" s="4"/>
      <c r="HZ55" s="4"/>
      <c r="IA55" s="4"/>
      <c r="IB55" s="4"/>
      <c r="IC55" s="4"/>
      <c r="ID55" s="4"/>
      <c r="IE55" s="4"/>
      <c r="IF55" s="4"/>
      <c r="IG55" s="4"/>
      <c r="IH55" s="4"/>
      <c r="II55" s="4"/>
      <c r="IJ55" s="4"/>
      <c r="IK55" s="4"/>
      <c r="IL55" s="4"/>
      <c r="IM55" s="4"/>
      <c r="IN55" s="4"/>
      <c r="IO55" s="4"/>
      <c r="IP55" s="4"/>
    </row>
    <row r="56" spans="1:250" ht="12.75">
      <c r="A56" s="3"/>
      <c r="B56" s="4"/>
      <c r="C56" s="4"/>
      <c r="D56" s="4"/>
      <c r="E56" s="4"/>
      <c r="F56" s="4"/>
      <c r="G56" s="4"/>
      <c r="H56" s="4"/>
      <c r="I56" s="4"/>
      <c r="J56" s="33"/>
      <c r="K56" s="34"/>
      <c r="M56" s="37">
        <f t="shared" si="2"/>
      </c>
      <c r="N56" s="37">
        <f t="shared" si="3"/>
      </c>
      <c r="O56" s="37">
        <f t="shared" si="4"/>
      </c>
      <c r="P56" s="37"/>
      <c r="Q56" s="37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</row>
    <row r="57" spans="1:250" ht="12.75">
      <c r="A57" s="3"/>
      <c r="B57" s="4"/>
      <c r="C57" s="4"/>
      <c r="D57" s="4"/>
      <c r="E57" s="4"/>
      <c r="F57" s="4"/>
      <c r="G57" s="4"/>
      <c r="H57" s="4"/>
      <c r="I57" s="4"/>
      <c r="J57" s="33"/>
      <c r="K57" s="34"/>
      <c r="M57" s="37">
        <f t="shared" si="2"/>
      </c>
      <c r="N57" s="37">
        <f t="shared" si="3"/>
      </c>
      <c r="O57" s="37">
        <f t="shared" si="4"/>
      </c>
      <c r="P57" s="37"/>
      <c r="Q57" s="37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  <c r="FP57" s="4"/>
      <c r="FQ57" s="4"/>
      <c r="FR57" s="4"/>
      <c r="FS57" s="4"/>
      <c r="FT57" s="4"/>
      <c r="FU57" s="4"/>
      <c r="FV57" s="4"/>
      <c r="FW57" s="4"/>
      <c r="FX57" s="4"/>
      <c r="FY57" s="4"/>
      <c r="FZ57" s="4"/>
      <c r="GA57" s="4"/>
      <c r="GB57" s="4"/>
      <c r="GC57" s="4"/>
      <c r="GD57" s="4"/>
      <c r="GE57" s="4"/>
      <c r="GF57" s="4"/>
      <c r="GG57" s="4"/>
      <c r="GH57" s="4"/>
      <c r="GI57" s="4"/>
      <c r="GJ57" s="4"/>
      <c r="GK57" s="4"/>
      <c r="GL57" s="4"/>
      <c r="GM57" s="4"/>
      <c r="GN57" s="4"/>
      <c r="GO57" s="4"/>
      <c r="GP57" s="4"/>
      <c r="GQ57" s="4"/>
      <c r="GR57" s="4"/>
      <c r="GS57" s="4"/>
      <c r="GT57" s="4"/>
      <c r="GU57" s="4"/>
      <c r="GV57" s="4"/>
      <c r="GW57" s="4"/>
      <c r="GX57" s="4"/>
      <c r="GY57" s="4"/>
      <c r="GZ57" s="4"/>
      <c r="HA57" s="4"/>
      <c r="HB57" s="4"/>
      <c r="HC57" s="4"/>
      <c r="HD57" s="4"/>
      <c r="HE57" s="4"/>
      <c r="HF57" s="4"/>
      <c r="HG57" s="4"/>
      <c r="HH57" s="4"/>
      <c r="HI57" s="4"/>
      <c r="HJ57" s="4"/>
      <c r="HK57" s="4"/>
      <c r="HL57" s="4"/>
      <c r="HM57" s="4"/>
      <c r="HN57" s="4"/>
      <c r="HO57" s="4"/>
      <c r="HP57" s="4"/>
      <c r="HQ57" s="4"/>
      <c r="HR57" s="4"/>
      <c r="HS57" s="4"/>
      <c r="HT57" s="4"/>
      <c r="HU57" s="4"/>
      <c r="HV57" s="4"/>
      <c r="HW57" s="4"/>
      <c r="HX57" s="4"/>
      <c r="HY57" s="4"/>
      <c r="HZ57" s="4"/>
      <c r="IA57" s="4"/>
      <c r="IB57" s="4"/>
      <c r="IC57" s="4"/>
      <c r="ID57" s="4"/>
      <c r="IE57" s="4"/>
      <c r="IF57" s="4"/>
      <c r="IG57" s="4"/>
      <c r="IH57" s="4"/>
      <c r="II57" s="4"/>
      <c r="IJ57" s="4"/>
      <c r="IK57" s="4"/>
      <c r="IL57" s="4"/>
      <c r="IM57" s="4"/>
      <c r="IN57" s="4"/>
      <c r="IO57" s="4"/>
      <c r="IP57" s="4"/>
    </row>
    <row r="58" spans="1:250" ht="12.75">
      <c r="A58" s="3"/>
      <c r="B58" s="4"/>
      <c r="C58" s="4"/>
      <c r="D58" s="4"/>
      <c r="E58" s="4"/>
      <c r="F58" s="4"/>
      <c r="G58" s="4"/>
      <c r="H58" s="4"/>
      <c r="I58" s="4"/>
      <c r="J58" s="33"/>
      <c r="K58" s="34"/>
      <c r="M58" s="37">
        <f t="shared" si="2"/>
      </c>
      <c r="N58" s="37">
        <f t="shared" si="3"/>
      </c>
      <c r="O58" s="37">
        <f t="shared" si="4"/>
      </c>
      <c r="P58" s="37"/>
      <c r="Q58" s="37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</row>
    <row r="59" spans="1:250" ht="12.75">
      <c r="A59" s="3"/>
      <c r="B59" s="4"/>
      <c r="C59" s="4"/>
      <c r="D59" s="4"/>
      <c r="E59" s="4"/>
      <c r="F59" s="4"/>
      <c r="G59" s="4"/>
      <c r="H59" s="4"/>
      <c r="I59" s="4"/>
      <c r="J59" s="33"/>
      <c r="K59" s="34"/>
      <c r="M59" s="37">
        <f t="shared" si="2"/>
      </c>
      <c r="N59" s="37">
        <f t="shared" si="3"/>
      </c>
      <c r="O59" s="37">
        <f t="shared" si="4"/>
      </c>
      <c r="P59" s="37"/>
      <c r="Q59" s="37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"/>
      <c r="IG59" s="4"/>
      <c r="IH59" s="4"/>
      <c r="II59" s="4"/>
      <c r="IJ59" s="4"/>
      <c r="IK59" s="4"/>
      <c r="IL59" s="4"/>
      <c r="IM59" s="4"/>
      <c r="IN59" s="4"/>
      <c r="IO59" s="4"/>
      <c r="IP59" s="4"/>
    </row>
    <row r="60" spans="1:250" ht="12.75">
      <c r="A60" s="3"/>
      <c r="B60" s="4"/>
      <c r="C60" s="4"/>
      <c r="D60" s="4"/>
      <c r="E60" s="4"/>
      <c r="F60" s="4"/>
      <c r="G60" s="4"/>
      <c r="H60" s="4"/>
      <c r="I60" s="4"/>
      <c r="J60" s="33"/>
      <c r="K60" s="34"/>
      <c r="M60" s="37">
        <f t="shared" si="2"/>
      </c>
      <c r="N60" s="37">
        <f t="shared" si="3"/>
      </c>
      <c r="O60" s="37">
        <f t="shared" si="4"/>
      </c>
      <c r="P60" s="37"/>
      <c r="Q60" s="37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</row>
    <row r="61" spans="1:250" ht="12.75">
      <c r="A61" s="3"/>
      <c r="B61" s="4"/>
      <c r="C61" s="4"/>
      <c r="D61" s="4"/>
      <c r="E61" s="4"/>
      <c r="F61" s="4"/>
      <c r="G61" s="4"/>
      <c r="H61" s="4"/>
      <c r="I61" s="4"/>
      <c r="J61" s="33"/>
      <c r="K61" s="34"/>
      <c r="M61" s="37">
        <f t="shared" si="2"/>
      </c>
      <c r="N61" s="37">
        <f t="shared" si="3"/>
      </c>
      <c r="O61" s="37">
        <f t="shared" si="4"/>
      </c>
      <c r="P61" s="37"/>
      <c r="Q61" s="37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</row>
    <row r="62" spans="1:250" ht="12.75">
      <c r="A62" s="20"/>
      <c r="B62" s="21"/>
      <c r="C62" s="23" t="s">
        <v>303</v>
      </c>
      <c r="D62" s="44"/>
      <c r="E62" s="21"/>
      <c r="F62" s="21"/>
      <c r="G62" s="21"/>
      <c r="H62" s="21"/>
      <c r="I62" s="21"/>
      <c r="J62" s="35"/>
      <c r="K62" s="36"/>
      <c r="M62" s="37">
        <f t="shared" si="2"/>
      </c>
      <c r="N62" s="37">
        <f t="shared" si="3"/>
      </c>
      <c r="O62" s="37">
        <f t="shared" si="4"/>
      </c>
      <c r="P62" s="37"/>
      <c r="Q62" s="37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"/>
      <c r="HA62" s="4"/>
      <c r="HB62" s="4"/>
      <c r="HC62" s="4"/>
      <c r="HD62" s="4"/>
      <c r="HE62" s="4"/>
      <c r="HF62" s="4"/>
      <c r="HG62" s="4"/>
      <c r="HH62" s="4"/>
      <c r="HI62" s="4"/>
      <c r="HJ62" s="4"/>
      <c r="HK62" s="4"/>
      <c r="HL62" s="4"/>
      <c r="HM62" s="4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</row>
    <row r="63" spans="1:17" s="8" customFormat="1" ht="23.25">
      <c r="A63" s="9" t="s">
        <v>295</v>
      </c>
      <c r="B63" s="10"/>
      <c r="C63" s="10"/>
      <c r="D63" s="10"/>
      <c r="E63" s="10"/>
      <c r="F63" s="10"/>
      <c r="G63" s="11"/>
      <c r="H63" s="10"/>
      <c r="I63" s="10" t="str">
        <f>P1</f>
        <v>JN19SI</v>
      </c>
      <c r="J63" s="12"/>
      <c r="K63" s="13"/>
      <c r="M63" s="37">
        <f t="shared" si="2"/>
      </c>
      <c r="N63" s="37">
        <f t="shared" si="3"/>
      </c>
      <c r="O63" s="37">
        <f t="shared" si="4"/>
      </c>
      <c r="P63" s="37"/>
      <c r="Q63" s="37"/>
    </row>
    <row r="64" spans="10:17" ht="12.75">
      <c r="J64" s="33"/>
      <c r="K64" s="34"/>
      <c r="M64" s="37">
        <f t="shared" si="2"/>
      </c>
      <c r="N64" s="37">
        <f t="shared" si="3"/>
      </c>
      <c r="O64" s="37">
        <f t="shared" si="4"/>
      </c>
      <c r="P64" s="37"/>
      <c r="Q64" s="37"/>
    </row>
    <row r="65" spans="1:17" s="7" customFormat="1" ht="12.75">
      <c r="A65" s="14" t="s">
        <v>0</v>
      </c>
      <c r="B65" s="15" t="s">
        <v>1</v>
      </c>
      <c r="C65" s="15" t="s">
        <v>2</v>
      </c>
      <c r="D65" s="15" t="s">
        <v>3</v>
      </c>
      <c r="E65" s="15" t="s">
        <v>227</v>
      </c>
      <c r="F65" s="16" t="s">
        <v>229</v>
      </c>
      <c r="G65" s="16" t="s">
        <v>228</v>
      </c>
      <c r="H65" s="15" t="s">
        <v>4</v>
      </c>
      <c r="I65" s="15" t="s">
        <v>5</v>
      </c>
      <c r="J65" s="16" t="s">
        <v>252</v>
      </c>
      <c r="K65" s="15" t="s">
        <v>6</v>
      </c>
      <c r="M65" s="37"/>
      <c r="N65" s="37"/>
      <c r="O65" s="37"/>
      <c r="P65" s="37"/>
      <c r="Q65" s="37"/>
    </row>
    <row r="66" spans="1:17" ht="12.75">
      <c r="A66" s="17">
        <v>2320.9</v>
      </c>
      <c r="B66" s="19" t="s">
        <v>253</v>
      </c>
      <c r="C66" s="18" t="s">
        <v>157</v>
      </c>
      <c r="D66" s="18">
        <v>60</v>
      </c>
      <c r="E66" s="18" t="s">
        <v>158</v>
      </c>
      <c r="F66" s="18">
        <v>265</v>
      </c>
      <c r="G66" s="18">
        <v>10</v>
      </c>
      <c r="H66" s="18" t="s">
        <v>102</v>
      </c>
      <c r="I66" s="18" t="s">
        <v>20</v>
      </c>
      <c r="J66" s="43">
        <f t="shared" si="0"/>
        <v>79.01927079316391</v>
      </c>
      <c r="K66" s="43">
        <f t="shared" si="1"/>
        <v>277.15170449193477</v>
      </c>
      <c r="M66" s="37">
        <f t="shared" si="2"/>
        <v>49.354166666666664</v>
      </c>
      <c r="N66" s="37">
        <f t="shared" si="3"/>
        <v>-3.541666666666657</v>
      </c>
      <c r="O66" s="37">
        <f t="shared" si="4"/>
        <v>49.43749999999999</v>
      </c>
      <c r="P66" s="37">
        <f t="shared" si="5"/>
        <v>-2.4583333333333237</v>
      </c>
      <c r="Q66" s="37">
        <f t="shared" si="6"/>
        <v>0.1244969201501264</v>
      </c>
    </row>
    <row r="67" spans="1:17" ht="12.75">
      <c r="A67" s="17">
        <v>2320.855</v>
      </c>
      <c r="B67" s="18" t="s">
        <v>149</v>
      </c>
      <c r="C67" s="18" t="s">
        <v>150</v>
      </c>
      <c r="D67" s="18">
        <v>45</v>
      </c>
      <c r="E67" s="18" t="s">
        <v>151</v>
      </c>
      <c r="F67" s="18">
        <v>170</v>
      </c>
      <c r="G67" s="18">
        <v>2</v>
      </c>
      <c r="H67" s="18" t="s">
        <v>20</v>
      </c>
      <c r="I67" s="18" t="s">
        <v>28</v>
      </c>
      <c r="J67" s="43">
        <f t="shared" si="0"/>
        <v>203.4076122314561</v>
      </c>
      <c r="K67" s="43">
        <f t="shared" si="1"/>
        <v>217.69588853377937</v>
      </c>
      <c r="M67" s="37">
        <f t="shared" si="2"/>
        <v>49.354166666666664</v>
      </c>
      <c r="N67" s="37">
        <f t="shared" si="3"/>
        <v>-3.541666666666657</v>
      </c>
      <c r="O67" s="37">
        <f t="shared" si="4"/>
        <v>47.89583333333333</v>
      </c>
      <c r="P67" s="37">
        <f t="shared" si="5"/>
        <v>-1.8749999999999905</v>
      </c>
      <c r="Q67" s="37">
        <f t="shared" si="6"/>
        <v>-0.7912674132684364</v>
      </c>
    </row>
    <row r="68" spans="1:17" ht="12.75">
      <c r="A68" s="17">
        <v>2320.872</v>
      </c>
      <c r="B68" s="18" t="s">
        <v>153</v>
      </c>
      <c r="C68" s="18" t="s">
        <v>115</v>
      </c>
      <c r="D68" s="18">
        <v>72</v>
      </c>
      <c r="E68" s="18" t="s">
        <v>154</v>
      </c>
      <c r="F68" s="18">
        <v>260</v>
      </c>
      <c r="G68" s="18">
        <v>8</v>
      </c>
      <c r="H68" s="18" t="s">
        <v>155</v>
      </c>
      <c r="I68" s="18" t="s">
        <v>156</v>
      </c>
      <c r="J68" s="43">
        <f t="shared" si="0"/>
        <v>298.62732388375537</v>
      </c>
      <c r="K68" s="43">
        <f t="shared" si="1"/>
        <v>245.61717604091467</v>
      </c>
      <c r="M68" s="37">
        <f t="shared" si="2"/>
        <v>49.354166666666664</v>
      </c>
      <c r="N68" s="37">
        <f t="shared" si="3"/>
        <v>-3.541666666666657</v>
      </c>
      <c r="O68" s="37">
        <f t="shared" si="4"/>
        <v>48.18749999999999</v>
      </c>
      <c r="P68" s="37">
        <f t="shared" si="5"/>
        <v>0.12500000000000955</v>
      </c>
      <c r="Q68" s="37">
        <f t="shared" si="6"/>
        <v>-0.41283140791514805</v>
      </c>
    </row>
    <row r="69" spans="1:17" ht="12.75">
      <c r="A69" s="17">
        <v>2320.886</v>
      </c>
      <c r="B69" s="18" t="s">
        <v>152</v>
      </c>
      <c r="C69" s="18" t="s">
        <v>124</v>
      </c>
      <c r="D69" s="18">
        <v>86</v>
      </c>
      <c r="E69" s="18" t="s">
        <v>125</v>
      </c>
      <c r="F69" s="18">
        <v>230</v>
      </c>
      <c r="G69" s="18">
        <v>5</v>
      </c>
      <c r="H69" s="18" t="s">
        <v>141</v>
      </c>
      <c r="I69" s="18" t="s">
        <v>20</v>
      </c>
      <c r="J69" s="43">
        <f t="shared" si="0"/>
        <v>399.9586519901359</v>
      </c>
      <c r="K69" s="43">
        <f t="shared" si="1"/>
        <v>211.94700362088741</v>
      </c>
      <c r="M69" s="37">
        <f aca="true" t="shared" si="7" ref="M69:M116">IF(E69="","",SUM(-90+1/48+(CODE(UPPER(MID(P$1,2,1)))-65)*10+MID(P$1,4,1)*1+(CODE(UPPER(MID(P$1,6,1)))-65)/24))</f>
        <v>49.354166666666664</v>
      </c>
      <c r="N69" s="37">
        <f aca="true" t="shared" si="8" ref="N69:N116">IF(E69="","",SUM(180-1/24-(CODE(UPPER(MID(P$1,1,1)))-65)*20-MID(P$1,3,1)*2-(CODE(UPPER(MID(P$1,5,1)))-65)/12))</f>
        <v>-3.541666666666657</v>
      </c>
      <c r="O69" s="37">
        <f aca="true" t="shared" si="9" ref="O69:O116">IF(E69="","",SUM(-90+1/48+(CODE(UPPER(MID(E69,2,1)))-65)*10+MID(E69,4,1)*1+(CODE(UPPER(MID(E69,6,1)))-65)/24))</f>
        <v>46.27083333333333</v>
      </c>
      <c r="P69" s="37">
        <f aca="true" t="shared" si="10" ref="P69:P116">IF(E69="","",SUM(180-1/24-(CODE(UPPER(MID(E69,1,1)))-65)*20-MID(E69,3,1)*2-(CODE(UPPER(MID(E69,5,1)))-65)/12))</f>
        <v>-0.7916666666666572</v>
      </c>
      <c r="Q69" s="37">
        <f aca="true" t="shared" si="11" ref="Q69:Q116">(SIN(O69*PI()/180)-COS(J69/6377.02)*SIN(M69*PI()/180))/(SIN(J69/6377.02)*COS(M69*PI()/180))</f>
        <v>-0.8485378881266641</v>
      </c>
    </row>
    <row r="70" spans="1:17" ht="12.75">
      <c r="A70" s="17">
        <v>2320.816</v>
      </c>
      <c r="B70" s="18" t="s">
        <v>140</v>
      </c>
      <c r="C70" s="18" t="s">
        <v>93</v>
      </c>
      <c r="D70" s="18">
        <v>16</v>
      </c>
      <c r="E70" s="18" t="s">
        <v>94</v>
      </c>
      <c r="F70" s="18">
        <v>125</v>
      </c>
      <c r="G70" s="18">
        <v>25</v>
      </c>
      <c r="H70" s="18" t="s">
        <v>141</v>
      </c>
      <c r="I70" s="18" t="s">
        <v>20</v>
      </c>
      <c r="J70" s="43">
        <f aca="true" t="shared" si="12" ref="J70:J116">IF(E70="","",(180/PI())*111.3*ACOS(SIN(M70*PI()/180)*SIN(O70*PI()/180)+COS(M70*PI()/180)*COS(O70*PI()/180)*COS(P70*PI()/180-N70*PI()/180)))</f>
        <v>503.61630502522485</v>
      </c>
      <c r="K70" s="43">
        <f aca="true" t="shared" si="13" ref="K70:K116">IF(P70&gt;N70,360-ACOS(Q70)*180/PI(),ACOS(Q70)*180/PI())</f>
        <v>215.45025932110136</v>
      </c>
      <c r="M70" s="37">
        <f t="shared" si="7"/>
        <v>49.354166666666664</v>
      </c>
      <c r="N70" s="37">
        <f t="shared" si="8"/>
        <v>-3.541666666666657</v>
      </c>
      <c r="O70" s="37">
        <f t="shared" si="9"/>
        <v>45.604166666666664</v>
      </c>
      <c r="P70" s="37">
        <f t="shared" si="10"/>
        <v>0.2083333333333428</v>
      </c>
      <c r="Q70" s="37">
        <f t="shared" si="11"/>
        <v>-0.8146193421699619</v>
      </c>
    </row>
    <row r="71" spans="1:17" ht="12.75">
      <c r="A71" s="17">
        <v>2320.933</v>
      </c>
      <c r="B71" s="18" t="s">
        <v>159</v>
      </c>
      <c r="C71" s="18" t="s">
        <v>160</v>
      </c>
      <c r="D71" s="18">
        <v>33</v>
      </c>
      <c r="E71" s="18" t="s">
        <v>161</v>
      </c>
      <c r="F71" s="18">
        <v>83</v>
      </c>
      <c r="G71" s="18">
        <v>5</v>
      </c>
      <c r="H71" s="18" t="s">
        <v>28</v>
      </c>
      <c r="I71" s="19" t="s">
        <v>250</v>
      </c>
      <c r="J71" s="43">
        <f t="shared" si="12"/>
        <v>595.8015840801759</v>
      </c>
      <c r="K71" s="43">
        <f t="shared" si="13"/>
        <v>213.53876054160534</v>
      </c>
      <c r="M71" s="37">
        <f t="shared" si="7"/>
        <v>49.354166666666664</v>
      </c>
      <c r="N71" s="37">
        <f t="shared" si="8"/>
        <v>-3.541666666666657</v>
      </c>
      <c r="O71" s="37">
        <f t="shared" si="9"/>
        <v>44.81249999999999</v>
      </c>
      <c r="P71" s="37">
        <f t="shared" si="10"/>
        <v>0.6250000000000095</v>
      </c>
      <c r="Q71" s="37">
        <f t="shared" si="11"/>
        <v>-0.8335122464235762</v>
      </c>
    </row>
    <row r="72" spans="1:17" ht="12.75">
      <c r="A72" s="17">
        <v>2320.84</v>
      </c>
      <c r="B72" s="18" t="s">
        <v>145</v>
      </c>
      <c r="C72" s="18" t="s">
        <v>146</v>
      </c>
      <c r="D72" s="18">
        <v>40</v>
      </c>
      <c r="E72" s="18" t="s">
        <v>147</v>
      </c>
      <c r="F72" s="18">
        <v>100</v>
      </c>
      <c r="G72" s="18">
        <v>4</v>
      </c>
      <c r="H72" s="19" t="s">
        <v>117</v>
      </c>
      <c r="I72" s="18" t="s">
        <v>148</v>
      </c>
      <c r="J72" s="43">
        <f t="shared" si="12"/>
        <v>701.1111944074294</v>
      </c>
      <c r="K72" s="43">
        <f t="shared" si="13"/>
        <v>209.19145908918387</v>
      </c>
      <c r="M72" s="37">
        <f t="shared" si="7"/>
        <v>49.354166666666664</v>
      </c>
      <c r="N72" s="37">
        <f t="shared" si="8"/>
        <v>-3.541666666666657</v>
      </c>
      <c r="O72" s="37">
        <f t="shared" si="9"/>
        <v>43.77083333333333</v>
      </c>
      <c r="P72" s="37">
        <f t="shared" si="10"/>
        <v>0.7083333333333428</v>
      </c>
      <c r="Q72" s="37">
        <f t="shared" si="11"/>
        <v>-0.8729947913540093</v>
      </c>
    </row>
    <row r="73" spans="1:17" ht="12.75">
      <c r="A73" s="17">
        <v>2320.835</v>
      </c>
      <c r="B73" s="18" t="s">
        <v>142</v>
      </c>
      <c r="C73" s="18" t="s">
        <v>143</v>
      </c>
      <c r="D73" s="18">
        <v>66</v>
      </c>
      <c r="E73" s="18" t="s">
        <v>68</v>
      </c>
      <c r="F73" s="18">
        <v>2400</v>
      </c>
      <c r="G73" s="18">
        <v>5</v>
      </c>
      <c r="H73" s="18" t="s">
        <v>117</v>
      </c>
      <c r="I73" s="18" t="s">
        <v>144</v>
      </c>
      <c r="J73" s="43">
        <f t="shared" si="12"/>
        <v>772.9708525538125</v>
      </c>
      <c r="K73" s="43">
        <f t="shared" si="13"/>
        <v>188.67318016480175</v>
      </c>
      <c r="M73" s="37">
        <f t="shared" si="7"/>
        <v>49.354166666666664</v>
      </c>
      <c r="N73" s="37">
        <f t="shared" si="8"/>
        <v>-3.541666666666657</v>
      </c>
      <c r="O73" s="37">
        <f t="shared" si="9"/>
        <v>42.479166666666664</v>
      </c>
      <c r="P73" s="37">
        <f t="shared" si="10"/>
        <v>-2.1249999999999907</v>
      </c>
      <c r="Q73" s="37">
        <f t="shared" si="11"/>
        <v>-0.9885645828577602</v>
      </c>
    </row>
    <row r="74" spans="10:17" ht="12.75">
      <c r="J74" s="33"/>
      <c r="K74" s="34"/>
      <c r="M74" s="37"/>
      <c r="N74" s="37"/>
      <c r="O74" s="37"/>
      <c r="P74" s="37"/>
      <c r="Q74" s="37"/>
    </row>
    <row r="75" spans="1:17" s="7" customFormat="1" ht="12.75">
      <c r="A75" s="14" t="s">
        <v>0</v>
      </c>
      <c r="B75" s="15" t="s">
        <v>1</v>
      </c>
      <c r="C75" s="15" t="s">
        <v>2</v>
      </c>
      <c r="D75" s="15" t="s">
        <v>3</v>
      </c>
      <c r="E75" s="15" t="s">
        <v>227</v>
      </c>
      <c r="F75" s="16" t="s">
        <v>229</v>
      </c>
      <c r="G75" s="16" t="s">
        <v>228</v>
      </c>
      <c r="H75" s="15" t="s">
        <v>4</v>
      </c>
      <c r="I75" s="15" t="s">
        <v>5</v>
      </c>
      <c r="J75" s="16" t="s">
        <v>252</v>
      </c>
      <c r="K75" s="15" t="s">
        <v>6</v>
      </c>
      <c r="M75" s="37"/>
      <c r="N75" s="37"/>
      <c r="O75" s="37"/>
      <c r="P75" s="37"/>
      <c r="Q75" s="37"/>
    </row>
    <row r="76" spans="1:17" ht="12.75">
      <c r="A76" s="17">
        <v>5760.82</v>
      </c>
      <c r="B76" s="18" t="s">
        <v>165</v>
      </c>
      <c r="C76" s="18" t="s">
        <v>166</v>
      </c>
      <c r="D76" s="18">
        <v>77</v>
      </c>
      <c r="E76" s="18" t="s">
        <v>101</v>
      </c>
      <c r="F76" s="18">
        <v>160</v>
      </c>
      <c r="G76" s="18">
        <v>12</v>
      </c>
      <c r="H76" s="18" t="s">
        <v>141</v>
      </c>
      <c r="I76" s="18" t="s">
        <v>20</v>
      </c>
      <c r="J76" s="43">
        <f t="shared" si="12"/>
        <v>84.89246120004007</v>
      </c>
      <c r="K76" s="43">
        <f t="shared" si="13"/>
        <v>220.3961285465119</v>
      </c>
      <c r="M76" s="37">
        <f t="shared" si="7"/>
        <v>49.354166666666664</v>
      </c>
      <c r="N76" s="37">
        <f t="shared" si="8"/>
        <v>-3.541666666666657</v>
      </c>
      <c r="O76" s="37">
        <f t="shared" si="9"/>
        <v>48.77083333333333</v>
      </c>
      <c r="P76" s="37">
        <f t="shared" si="10"/>
        <v>-2.791666666666657</v>
      </c>
      <c r="Q76" s="37">
        <f t="shared" si="11"/>
        <v>-0.761582099007325</v>
      </c>
    </row>
    <row r="77" spans="1:17" ht="12.75">
      <c r="A77" s="17">
        <v>5760.975</v>
      </c>
      <c r="B77" s="19" t="s">
        <v>275</v>
      </c>
      <c r="C77" s="19" t="s">
        <v>276</v>
      </c>
      <c r="D77" s="19" t="s">
        <v>134</v>
      </c>
      <c r="E77" s="19" t="s">
        <v>277</v>
      </c>
      <c r="F77" s="18"/>
      <c r="G77" s="18">
        <v>50</v>
      </c>
      <c r="H77" s="19" t="s">
        <v>251</v>
      </c>
      <c r="I77" s="19" t="s">
        <v>20</v>
      </c>
      <c r="J77" s="43">
        <f t="shared" si="12"/>
        <v>196.191308259783</v>
      </c>
      <c r="K77" s="43">
        <f t="shared" si="13"/>
        <v>28.497538816897446</v>
      </c>
      <c r="M77" s="37">
        <f t="shared" si="7"/>
        <v>49.354166666666664</v>
      </c>
      <c r="N77" s="37">
        <f t="shared" si="8"/>
        <v>-3.541666666666657</v>
      </c>
      <c r="O77" s="37">
        <f t="shared" si="9"/>
        <v>50.89583333333333</v>
      </c>
      <c r="P77" s="37">
        <f t="shared" si="10"/>
        <v>-4.87499999999999</v>
      </c>
      <c r="Q77" s="37">
        <f t="shared" si="11"/>
        <v>0.8788376085629283</v>
      </c>
    </row>
    <row r="78" spans="1:17" ht="12.75">
      <c r="A78" s="17">
        <v>5760.845</v>
      </c>
      <c r="B78" s="18" t="s">
        <v>167</v>
      </c>
      <c r="C78" s="18" t="s">
        <v>150</v>
      </c>
      <c r="D78" s="18">
        <v>45</v>
      </c>
      <c r="E78" s="18" t="s">
        <v>151</v>
      </c>
      <c r="F78" s="18">
        <v>170</v>
      </c>
      <c r="G78" s="18">
        <v>10</v>
      </c>
      <c r="H78" s="18" t="s">
        <v>141</v>
      </c>
      <c r="I78" s="18" t="s">
        <v>20</v>
      </c>
      <c r="J78" s="43">
        <f t="shared" si="12"/>
        <v>203.4076122314561</v>
      </c>
      <c r="K78" s="43">
        <f t="shared" si="13"/>
        <v>217.69588853377937</v>
      </c>
      <c r="M78" s="37">
        <f t="shared" si="7"/>
        <v>49.354166666666664</v>
      </c>
      <c r="N78" s="37">
        <f t="shared" si="8"/>
        <v>-3.541666666666657</v>
      </c>
      <c r="O78" s="37">
        <f t="shared" si="9"/>
        <v>47.89583333333333</v>
      </c>
      <c r="P78" s="37">
        <f t="shared" si="10"/>
        <v>-1.8749999999999905</v>
      </c>
      <c r="Q78" s="37">
        <f t="shared" si="11"/>
        <v>-0.7912674132684364</v>
      </c>
    </row>
    <row r="79" spans="1:17" ht="12.75">
      <c r="A79" s="17">
        <v>5760.904</v>
      </c>
      <c r="B79" s="19" t="s">
        <v>253</v>
      </c>
      <c r="C79" s="18" t="s">
        <v>172</v>
      </c>
      <c r="D79" s="18">
        <v>60</v>
      </c>
      <c r="E79" s="19" t="s">
        <v>254</v>
      </c>
      <c r="F79" s="18">
        <v>265</v>
      </c>
      <c r="G79" s="18">
        <v>10</v>
      </c>
      <c r="H79" s="18" t="s">
        <v>102</v>
      </c>
      <c r="I79" s="18" t="s">
        <v>20</v>
      </c>
      <c r="J79" s="43">
        <f t="shared" si="12"/>
        <v>223.5252658105257</v>
      </c>
      <c r="K79" s="43">
        <f t="shared" si="13"/>
        <v>273.54797522366636</v>
      </c>
      <c r="M79" s="37">
        <f t="shared" si="7"/>
        <v>49.354166666666664</v>
      </c>
      <c r="N79" s="37">
        <f t="shared" si="8"/>
        <v>-3.541666666666657</v>
      </c>
      <c r="O79" s="37">
        <f t="shared" si="9"/>
        <v>49.43749999999999</v>
      </c>
      <c r="P79" s="37">
        <f t="shared" si="10"/>
        <v>-0.4583333333333239</v>
      </c>
      <c r="Q79" s="37">
        <f t="shared" si="11"/>
        <v>0.06188428186750355</v>
      </c>
    </row>
    <row r="80" spans="1:17" ht="12.75">
      <c r="A80" s="17">
        <v>5760.949</v>
      </c>
      <c r="B80" s="18" t="s">
        <v>176</v>
      </c>
      <c r="C80" s="18" t="s">
        <v>177</v>
      </c>
      <c r="D80" s="18">
        <v>49</v>
      </c>
      <c r="E80" s="18" t="s">
        <v>178</v>
      </c>
      <c r="F80" s="18">
        <v>60</v>
      </c>
      <c r="G80" s="18">
        <v>3</v>
      </c>
      <c r="H80" s="18" t="s">
        <v>141</v>
      </c>
      <c r="I80" s="18" t="s">
        <v>20</v>
      </c>
      <c r="J80" s="43">
        <f t="shared" si="12"/>
        <v>366.70962177118207</v>
      </c>
      <c r="K80" s="43">
        <f t="shared" si="13"/>
        <v>236.86294698925178</v>
      </c>
      <c r="M80" s="37">
        <f t="shared" si="7"/>
        <v>49.354166666666664</v>
      </c>
      <c r="N80" s="37">
        <f t="shared" si="8"/>
        <v>-3.541666666666657</v>
      </c>
      <c r="O80" s="37">
        <f t="shared" si="9"/>
        <v>47.479166666666664</v>
      </c>
      <c r="P80" s="37">
        <f t="shared" si="10"/>
        <v>0.5416666666666761</v>
      </c>
      <c r="Q80" s="37">
        <f t="shared" si="11"/>
        <v>-0.5466435969925765</v>
      </c>
    </row>
    <row r="81" spans="1:17" ht="12.75">
      <c r="A81" s="17">
        <v>5760.89</v>
      </c>
      <c r="B81" s="18" t="s">
        <v>82</v>
      </c>
      <c r="C81" s="18" t="s">
        <v>171</v>
      </c>
      <c r="D81" s="18" t="s">
        <v>26</v>
      </c>
      <c r="E81" s="18" t="s">
        <v>84</v>
      </c>
      <c r="F81" s="18">
        <v>1600</v>
      </c>
      <c r="G81" s="18"/>
      <c r="H81" s="18" t="s">
        <v>102</v>
      </c>
      <c r="I81" s="18" t="s">
        <v>20</v>
      </c>
      <c r="J81" s="43">
        <f t="shared" si="12"/>
        <v>377.49769956889133</v>
      </c>
      <c r="K81" s="43">
        <f t="shared" si="13"/>
        <v>148.33017415762282</v>
      </c>
      <c r="M81" s="37">
        <f t="shared" si="7"/>
        <v>49.354166666666664</v>
      </c>
      <c r="N81" s="37">
        <f t="shared" si="8"/>
        <v>-3.541666666666657</v>
      </c>
      <c r="O81" s="37">
        <f t="shared" si="9"/>
        <v>46.43749999999999</v>
      </c>
      <c r="P81" s="37">
        <f t="shared" si="10"/>
        <v>-6.12499999999999</v>
      </c>
      <c r="Q81" s="37">
        <f t="shared" si="11"/>
        <v>-0.8510877249752018</v>
      </c>
    </row>
    <row r="82" spans="1:17" ht="12.75">
      <c r="A82" s="17">
        <v>5760.06</v>
      </c>
      <c r="B82" s="18" t="s">
        <v>162</v>
      </c>
      <c r="C82" s="18" t="s">
        <v>163</v>
      </c>
      <c r="D82" s="18">
        <v>22</v>
      </c>
      <c r="E82" s="18" t="s">
        <v>164</v>
      </c>
      <c r="F82" s="18">
        <v>326</v>
      </c>
      <c r="G82" s="18">
        <v>1</v>
      </c>
      <c r="H82" s="18" t="s">
        <v>141</v>
      </c>
      <c r="I82" s="18" t="s">
        <v>20</v>
      </c>
      <c r="J82" s="43">
        <f t="shared" si="12"/>
        <v>514.9883127523487</v>
      </c>
      <c r="K82" s="43">
        <f t="shared" si="13"/>
        <v>261.72475581173535</v>
      </c>
      <c r="M82" s="37">
        <f t="shared" si="7"/>
        <v>49.354166666666664</v>
      </c>
      <c r="N82" s="37">
        <f t="shared" si="8"/>
        <v>-3.541666666666657</v>
      </c>
      <c r="O82" s="37">
        <f t="shared" si="9"/>
        <v>48.479166666666664</v>
      </c>
      <c r="P82" s="37">
        <f t="shared" si="10"/>
        <v>3.3750000000000093</v>
      </c>
      <c r="Q82" s="37">
        <f t="shared" si="11"/>
        <v>-0.14392864271268838</v>
      </c>
    </row>
    <row r="83" spans="1:17" ht="12.75">
      <c r="A83" s="17">
        <v>5760.951</v>
      </c>
      <c r="B83" s="18" t="s">
        <v>179</v>
      </c>
      <c r="C83" s="18" t="s">
        <v>180</v>
      </c>
      <c r="D83" s="18">
        <v>81</v>
      </c>
      <c r="E83" s="18" t="s">
        <v>60</v>
      </c>
      <c r="F83" s="18">
        <v>625</v>
      </c>
      <c r="G83" s="18">
        <v>0.2</v>
      </c>
      <c r="H83" s="18" t="s">
        <v>141</v>
      </c>
      <c r="I83" s="18" t="s">
        <v>20</v>
      </c>
      <c r="J83" s="43">
        <f t="shared" si="12"/>
        <v>595.6341685458856</v>
      </c>
      <c r="K83" s="43">
        <f t="shared" si="13"/>
        <v>189.02528683635597</v>
      </c>
      <c r="M83" s="37">
        <f t="shared" si="7"/>
        <v>49.354166666666664</v>
      </c>
      <c r="N83" s="37">
        <f t="shared" si="8"/>
        <v>-3.541666666666657</v>
      </c>
      <c r="O83" s="37">
        <f t="shared" si="9"/>
        <v>44.06249999999999</v>
      </c>
      <c r="P83" s="37">
        <f t="shared" si="10"/>
        <v>-2.3749999999999907</v>
      </c>
      <c r="Q83" s="37">
        <f t="shared" si="11"/>
        <v>-0.9876192038462963</v>
      </c>
    </row>
    <row r="84" spans="1:17" ht="12.75">
      <c r="A84" s="17">
        <v>5760.933</v>
      </c>
      <c r="B84" s="18" t="s">
        <v>173</v>
      </c>
      <c r="C84" s="18" t="s">
        <v>160</v>
      </c>
      <c r="D84" s="18">
        <v>33</v>
      </c>
      <c r="E84" s="18" t="s">
        <v>161</v>
      </c>
      <c r="F84" s="18">
        <v>60</v>
      </c>
      <c r="G84" s="18">
        <v>8</v>
      </c>
      <c r="H84" s="18" t="s">
        <v>174</v>
      </c>
      <c r="I84" s="18" t="s">
        <v>175</v>
      </c>
      <c r="J84" s="43">
        <f t="shared" si="12"/>
        <v>595.8015840801759</v>
      </c>
      <c r="K84" s="43">
        <f t="shared" si="13"/>
        <v>213.53876054160534</v>
      </c>
      <c r="M84" s="37">
        <f t="shared" si="7"/>
        <v>49.354166666666664</v>
      </c>
      <c r="N84" s="37">
        <f t="shared" si="8"/>
        <v>-3.541666666666657</v>
      </c>
      <c r="O84" s="37">
        <f t="shared" si="9"/>
        <v>44.81249999999999</v>
      </c>
      <c r="P84" s="37">
        <f t="shared" si="10"/>
        <v>0.6250000000000095</v>
      </c>
      <c r="Q84" s="37">
        <f t="shared" si="11"/>
        <v>-0.8335122464235762</v>
      </c>
    </row>
    <row r="85" spans="1:17" ht="12.75">
      <c r="A85" s="17">
        <v>5760.883</v>
      </c>
      <c r="B85" s="18" t="s">
        <v>170</v>
      </c>
      <c r="C85" s="18" t="s">
        <v>138</v>
      </c>
      <c r="D85" s="18">
        <v>83</v>
      </c>
      <c r="E85" s="18" t="s">
        <v>139</v>
      </c>
      <c r="F85" s="18">
        <v>780</v>
      </c>
      <c r="G85" s="18">
        <v>1</v>
      </c>
      <c r="H85" s="18"/>
      <c r="I85" s="18"/>
      <c r="J85" s="43">
        <f t="shared" si="12"/>
        <v>710.985497908491</v>
      </c>
      <c r="K85" s="43">
        <f t="shared" si="13"/>
        <v>163.95899496889834</v>
      </c>
      <c r="M85" s="37">
        <f t="shared" si="7"/>
        <v>49.354166666666664</v>
      </c>
      <c r="N85" s="37">
        <f t="shared" si="8"/>
        <v>-3.541666666666657</v>
      </c>
      <c r="O85" s="37">
        <f t="shared" si="9"/>
        <v>43.18749999999999</v>
      </c>
      <c r="P85" s="37">
        <f t="shared" si="10"/>
        <v>-5.958333333333324</v>
      </c>
      <c r="Q85" s="37">
        <f t="shared" si="11"/>
        <v>-0.9610641836230869</v>
      </c>
    </row>
    <row r="86" spans="1:17" ht="12.75">
      <c r="A86" s="17">
        <v>5760.866</v>
      </c>
      <c r="B86" s="18" t="s">
        <v>168</v>
      </c>
      <c r="C86" s="18" t="s">
        <v>169</v>
      </c>
      <c r="D86" s="18">
        <v>66</v>
      </c>
      <c r="E86" s="18" t="s">
        <v>45</v>
      </c>
      <c r="F86" s="18">
        <v>1100</v>
      </c>
      <c r="G86" s="18">
        <v>1</v>
      </c>
      <c r="H86" s="18" t="s">
        <v>102</v>
      </c>
      <c r="I86" s="18" t="s">
        <v>20</v>
      </c>
      <c r="J86" s="43">
        <f t="shared" si="12"/>
        <v>766.5127619198508</v>
      </c>
      <c r="K86" s="43">
        <f t="shared" si="13"/>
        <v>183.5902016881095</v>
      </c>
      <c r="M86" s="37">
        <f t="shared" si="7"/>
        <v>49.354166666666664</v>
      </c>
      <c r="N86" s="37">
        <f t="shared" si="8"/>
        <v>-3.541666666666657</v>
      </c>
      <c r="O86" s="37">
        <f t="shared" si="9"/>
        <v>42.479166666666664</v>
      </c>
      <c r="P86" s="37">
        <f t="shared" si="10"/>
        <v>-2.9583333333333237</v>
      </c>
      <c r="Q86" s="37">
        <f t="shared" si="11"/>
        <v>-0.9980374518171702</v>
      </c>
    </row>
    <row r="87" spans="10:17" ht="12.75">
      <c r="J87" s="33"/>
      <c r="K87" s="34"/>
      <c r="M87" s="37"/>
      <c r="N87" s="37"/>
      <c r="O87" s="37"/>
      <c r="P87" s="37"/>
      <c r="Q87" s="37"/>
    </row>
    <row r="88" spans="1:17" s="7" customFormat="1" ht="12.75">
      <c r="A88" s="14" t="s">
        <v>0</v>
      </c>
      <c r="B88" s="15" t="s">
        <v>1</v>
      </c>
      <c r="C88" s="15" t="s">
        <v>2</v>
      </c>
      <c r="D88" s="15" t="s">
        <v>3</v>
      </c>
      <c r="E88" s="15" t="s">
        <v>227</v>
      </c>
      <c r="F88" s="16" t="s">
        <v>229</v>
      </c>
      <c r="G88" s="16" t="s">
        <v>228</v>
      </c>
      <c r="H88" s="15" t="s">
        <v>4</v>
      </c>
      <c r="I88" s="15" t="s">
        <v>5</v>
      </c>
      <c r="J88" s="16" t="s">
        <v>252</v>
      </c>
      <c r="K88" s="15" t="s">
        <v>6</v>
      </c>
      <c r="M88" s="37"/>
      <c r="N88" s="37"/>
      <c r="O88" s="37"/>
      <c r="P88" s="37"/>
      <c r="Q88" s="37"/>
    </row>
    <row r="89" spans="1:17" ht="12.75">
      <c r="A89" s="17">
        <v>10368.842</v>
      </c>
      <c r="B89" s="18" t="s">
        <v>192</v>
      </c>
      <c r="C89" s="18" t="s">
        <v>157</v>
      </c>
      <c r="D89" s="18">
        <v>60</v>
      </c>
      <c r="E89" s="18" t="s">
        <v>158</v>
      </c>
      <c r="F89" s="18" t="s">
        <v>193</v>
      </c>
      <c r="G89" s="18">
        <v>10</v>
      </c>
      <c r="H89" s="18" t="s">
        <v>141</v>
      </c>
      <c r="I89" s="18" t="s">
        <v>20</v>
      </c>
      <c r="J89" s="43">
        <f t="shared" si="12"/>
        <v>79.01927079316391</v>
      </c>
      <c r="K89" s="43">
        <f t="shared" si="13"/>
        <v>277.15170449193477</v>
      </c>
      <c r="M89" s="37">
        <f t="shared" si="7"/>
        <v>49.354166666666664</v>
      </c>
      <c r="N89" s="37">
        <f t="shared" si="8"/>
        <v>-3.541666666666657</v>
      </c>
      <c r="O89" s="37">
        <f t="shared" si="9"/>
        <v>49.43749999999999</v>
      </c>
      <c r="P89" s="37">
        <f t="shared" si="10"/>
        <v>-2.4583333333333237</v>
      </c>
      <c r="Q89" s="37">
        <f t="shared" si="11"/>
        <v>0.1244969201501264</v>
      </c>
    </row>
    <row r="90" spans="1:17" ht="12.75">
      <c r="A90" s="17">
        <v>10368.072</v>
      </c>
      <c r="B90" s="18" t="s">
        <v>181</v>
      </c>
      <c r="C90" s="18" t="s">
        <v>166</v>
      </c>
      <c r="D90" s="18">
        <v>77</v>
      </c>
      <c r="E90" s="18" t="s">
        <v>101</v>
      </c>
      <c r="F90" s="18">
        <v>160</v>
      </c>
      <c r="G90" s="18">
        <v>3</v>
      </c>
      <c r="H90" s="18" t="s">
        <v>141</v>
      </c>
      <c r="I90" s="18" t="s">
        <v>20</v>
      </c>
      <c r="J90" s="43">
        <f t="shared" si="12"/>
        <v>84.89246120004007</v>
      </c>
      <c r="K90" s="43">
        <f t="shared" si="13"/>
        <v>220.3961285465119</v>
      </c>
      <c r="M90" s="37">
        <f t="shared" si="7"/>
        <v>49.354166666666664</v>
      </c>
      <c r="N90" s="37">
        <f t="shared" si="8"/>
        <v>-3.541666666666657</v>
      </c>
      <c r="O90" s="37">
        <f t="shared" si="9"/>
        <v>48.77083333333333</v>
      </c>
      <c r="P90" s="37">
        <f t="shared" si="10"/>
        <v>-2.791666666666657</v>
      </c>
      <c r="Q90" s="37">
        <f t="shared" si="11"/>
        <v>-0.761582099007325</v>
      </c>
    </row>
    <row r="91" spans="1:17" ht="12.75">
      <c r="A91" s="17">
        <v>10368.8</v>
      </c>
      <c r="B91" s="19" t="s">
        <v>278</v>
      </c>
      <c r="C91" s="19" t="s">
        <v>279</v>
      </c>
      <c r="D91" s="19" t="s">
        <v>134</v>
      </c>
      <c r="E91" s="19" t="s">
        <v>280</v>
      </c>
      <c r="F91" s="18"/>
      <c r="G91" s="18">
        <v>15</v>
      </c>
      <c r="H91" s="19" t="s">
        <v>141</v>
      </c>
      <c r="I91" s="19" t="s">
        <v>20</v>
      </c>
      <c r="J91" s="43">
        <f t="shared" si="12"/>
        <v>149.11967425112204</v>
      </c>
      <c r="K91" s="43">
        <f t="shared" si="13"/>
        <v>20.812057176460577</v>
      </c>
      <c r="M91" s="37">
        <f t="shared" si="7"/>
        <v>49.354166666666664</v>
      </c>
      <c r="N91" s="37">
        <f t="shared" si="8"/>
        <v>-3.541666666666657</v>
      </c>
      <c r="O91" s="37">
        <f t="shared" si="9"/>
        <v>50.604166666666664</v>
      </c>
      <c r="P91" s="37">
        <f t="shared" si="10"/>
        <v>-4.291666666666657</v>
      </c>
      <c r="Q91" s="37">
        <f t="shared" si="11"/>
        <v>0.934750927901959</v>
      </c>
    </row>
    <row r="92" spans="1:17" ht="12.75">
      <c r="A92" s="17">
        <v>10368.865</v>
      </c>
      <c r="B92" s="18" t="s">
        <v>198</v>
      </c>
      <c r="C92" s="18" t="s">
        <v>150</v>
      </c>
      <c r="D92" s="18">
        <v>45</v>
      </c>
      <c r="E92" s="18" t="s">
        <v>151</v>
      </c>
      <c r="F92" s="18">
        <v>160</v>
      </c>
      <c r="G92" s="18">
        <v>1</v>
      </c>
      <c r="H92" s="18" t="s">
        <v>141</v>
      </c>
      <c r="I92" s="18" t="s">
        <v>20</v>
      </c>
      <c r="J92" s="43">
        <f t="shared" si="12"/>
        <v>203.4076122314561</v>
      </c>
      <c r="K92" s="43">
        <f t="shared" si="13"/>
        <v>217.69588853377937</v>
      </c>
      <c r="M92" s="37">
        <f t="shared" si="7"/>
        <v>49.354166666666664</v>
      </c>
      <c r="N92" s="37">
        <f t="shared" si="8"/>
        <v>-3.541666666666657</v>
      </c>
      <c r="O92" s="37">
        <f t="shared" si="9"/>
        <v>47.89583333333333</v>
      </c>
      <c r="P92" s="37">
        <f t="shared" si="10"/>
        <v>-1.8749999999999905</v>
      </c>
      <c r="Q92" s="37">
        <f t="shared" si="11"/>
        <v>-0.7912674132684364</v>
      </c>
    </row>
    <row r="93" spans="1:17" ht="12.75">
      <c r="A93" s="17">
        <v>10368.87</v>
      </c>
      <c r="B93" s="18" t="s">
        <v>199</v>
      </c>
      <c r="C93" s="18" t="s">
        <v>200</v>
      </c>
      <c r="D93" s="18">
        <v>88</v>
      </c>
      <c r="E93" s="18" t="s">
        <v>201</v>
      </c>
      <c r="F93" s="18">
        <v>370</v>
      </c>
      <c r="G93" s="18">
        <v>0.7</v>
      </c>
      <c r="H93" s="18" t="s">
        <v>141</v>
      </c>
      <c r="I93" s="18" t="s">
        <v>28</v>
      </c>
      <c r="J93" s="43">
        <f t="shared" si="12"/>
        <v>206.7443404633894</v>
      </c>
      <c r="K93" s="43">
        <f t="shared" si="13"/>
        <v>131.50343959321847</v>
      </c>
      <c r="M93" s="37">
        <f t="shared" si="7"/>
        <v>49.354166666666664</v>
      </c>
      <c r="N93" s="37">
        <f t="shared" si="8"/>
        <v>-3.541666666666657</v>
      </c>
      <c r="O93" s="37">
        <f t="shared" si="9"/>
        <v>48.104166666666664</v>
      </c>
      <c r="P93" s="37">
        <f t="shared" si="10"/>
        <v>-5.62499999999999</v>
      </c>
      <c r="Q93" s="37">
        <f t="shared" si="11"/>
        <v>-0.66266500850125</v>
      </c>
    </row>
    <row r="94" spans="1:17" ht="12.75">
      <c r="A94" s="17">
        <v>10368.999</v>
      </c>
      <c r="B94" s="19" t="s">
        <v>285</v>
      </c>
      <c r="C94" s="19" t="s">
        <v>286</v>
      </c>
      <c r="D94" s="19" t="s">
        <v>269</v>
      </c>
      <c r="E94" s="19" t="s">
        <v>287</v>
      </c>
      <c r="F94" s="18"/>
      <c r="G94" s="18"/>
      <c r="H94" s="18"/>
      <c r="I94" s="18"/>
      <c r="J94" s="43">
        <f t="shared" si="12"/>
        <v>236.31166027511142</v>
      </c>
      <c r="K94" s="43">
        <f t="shared" si="13"/>
        <v>92.14203416691666</v>
      </c>
      <c r="M94" s="37">
        <f t="shared" si="7"/>
        <v>49.354166666666664</v>
      </c>
      <c r="N94" s="37">
        <f t="shared" si="8"/>
        <v>-3.541666666666657</v>
      </c>
      <c r="O94" s="37">
        <f t="shared" si="9"/>
        <v>49.229166666666664</v>
      </c>
      <c r="P94" s="37">
        <f t="shared" si="10"/>
        <v>-6.791666666666657</v>
      </c>
      <c r="Q94" s="37">
        <f t="shared" si="11"/>
        <v>-0.03737684067706743</v>
      </c>
    </row>
    <row r="95" spans="1:17" ht="12.75">
      <c r="A95" s="17">
        <v>10368.825</v>
      </c>
      <c r="B95" s="18" t="s">
        <v>189</v>
      </c>
      <c r="C95" s="19" t="s">
        <v>190</v>
      </c>
      <c r="D95" s="18">
        <v>21</v>
      </c>
      <c r="E95" s="18" t="s">
        <v>191</v>
      </c>
      <c r="F95" s="18">
        <v>516</v>
      </c>
      <c r="G95" s="18">
        <v>1.3</v>
      </c>
      <c r="H95" s="18" t="s">
        <v>141</v>
      </c>
      <c r="I95" s="18" t="s">
        <v>20</v>
      </c>
      <c r="J95" s="43">
        <f t="shared" si="12"/>
        <v>243.07354989333913</v>
      </c>
      <c r="K95" s="43">
        <f t="shared" si="13"/>
        <v>158.76153899609508</v>
      </c>
      <c r="M95" s="37">
        <f t="shared" si="7"/>
        <v>49.354166666666664</v>
      </c>
      <c r="N95" s="37">
        <f t="shared" si="8"/>
        <v>-3.541666666666657</v>
      </c>
      <c r="O95" s="37">
        <f t="shared" si="9"/>
        <v>47.31249999999999</v>
      </c>
      <c r="P95" s="37">
        <f t="shared" si="10"/>
        <v>-4.708333333333324</v>
      </c>
      <c r="Q95" s="37">
        <f t="shared" si="11"/>
        <v>-0.9320808430372216</v>
      </c>
    </row>
    <row r="96" spans="1:17" ht="12.75">
      <c r="A96" s="17">
        <v>10368.957</v>
      </c>
      <c r="B96" s="18" t="s">
        <v>220</v>
      </c>
      <c r="C96" s="18" t="s">
        <v>221</v>
      </c>
      <c r="D96" s="18">
        <v>57</v>
      </c>
      <c r="E96" s="18" t="s">
        <v>222</v>
      </c>
      <c r="F96" s="18">
        <v>300</v>
      </c>
      <c r="G96" s="18">
        <v>0.2</v>
      </c>
      <c r="H96" s="18" t="s">
        <v>102</v>
      </c>
      <c r="I96" s="18" t="s">
        <v>20</v>
      </c>
      <c r="J96" s="43">
        <f t="shared" si="12"/>
        <v>243.2612230764884</v>
      </c>
      <c r="K96" s="43">
        <f t="shared" si="13"/>
        <v>94.20494631120438</v>
      </c>
      <c r="M96" s="37">
        <f t="shared" si="7"/>
        <v>49.354166666666664</v>
      </c>
      <c r="N96" s="37">
        <f t="shared" si="8"/>
        <v>-3.541666666666657</v>
      </c>
      <c r="O96" s="37">
        <f t="shared" si="9"/>
        <v>49.14583333333333</v>
      </c>
      <c r="P96" s="37">
        <f t="shared" si="10"/>
        <v>-6.87499999999999</v>
      </c>
      <c r="Q96" s="37">
        <f t="shared" si="11"/>
        <v>-0.07332429443134206</v>
      </c>
    </row>
    <row r="97" spans="1:17" ht="12.75">
      <c r="A97" s="17">
        <v>10368.933</v>
      </c>
      <c r="B97" s="18" t="s">
        <v>216</v>
      </c>
      <c r="C97" s="18" t="s">
        <v>217</v>
      </c>
      <c r="D97" s="18">
        <v>37</v>
      </c>
      <c r="E97" s="18" t="s">
        <v>218</v>
      </c>
      <c r="F97" s="18">
        <v>91</v>
      </c>
      <c r="G97" s="18">
        <v>4</v>
      </c>
      <c r="H97" s="18" t="s">
        <v>141</v>
      </c>
      <c r="I97" s="19" t="s">
        <v>20</v>
      </c>
      <c r="J97" s="43">
        <f t="shared" si="12"/>
        <v>298.873767931894</v>
      </c>
      <c r="K97" s="43">
        <f t="shared" si="13"/>
        <v>225.5328787897047</v>
      </c>
      <c r="M97" s="37">
        <f t="shared" si="7"/>
        <v>49.354166666666664</v>
      </c>
      <c r="N97" s="37">
        <f t="shared" si="8"/>
        <v>-3.541666666666657</v>
      </c>
      <c r="O97" s="37">
        <f t="shared" si="9"/>
        <v>47.43749999999999</v>
      </c>
      <c r="P97" s="37">
        <f t="shared" si="10"/>
        <v>-0.7083333333333238</v>
      </c>
      <c r="Q97" s="37">
        <f t="shared" si="11"/>
        <v>-0.700499855045661</v>
      </c>
    </row>
    <row r="98" spans="1:17" ht="12.75">
      <c r="A98" s="17">
        <v>10368.994</v>
      </c>
      <c r="B98" s="18" t="s">
        <v>224</v>
      </c>
      <c r="C98" s="18" t="s">
        <v>225</v>
      </c>
      <c r="D98" s="18">
        <v>71</v>
      </c>
      <c r="E98" s="18" t="s">
        <v>226</v>
      </c>
      <c r="F98" s="18" t="s">
        <v>28</v>
      </c>
      <c r="G98" s="18">
        <v>0.2</v>
      </c>
      <c r="H98" s="18" t="s">
        <v>141</v>
      </c>
      <c r="I98" s="18" t="s">
        <v>20</v>
      </c>
      <c r="J98" s="43">
        <f t="shared" si="12"/>
        <v>299.74308663076033</v>
      </c>
      <c r="K98" s="43">
        <f t="shared" si="13"/>
        <v>160.18839734657524</v>
      </c>
      <c r="M98" s="37">
        <f t="shared" si="7"/>
        <v>49.354166666666664</v>
      </c>
      <c r="N98" s="37">
        <f t="shared" si="8"/>
        <v>-3.541666666666657</v>
      </c>
      <c r="O98" s="37">
        <f t="shared" si="9"/>
        <v>46.81249999999999</v>
      </c>
      <c r="P98" s="37">
        <f t="shared" si="10"/>
        <v>-4.87499999999999</v>
      </c>
      <c r="Q98" s="37">
        <f t="shared" si="11"/>
        <v>-0.9408121537082369</v>
      </c>
    </row>
    <row r="99" spans="1:17" ht="12.75">
      <c r="A99" s="17">
        <v>10368.902</v>
      </c>
      <c r="B99" s="19" t="s">
        <v>255</v>
      </c>
      <c r="C99" s="18"/>
      <c r="D99" s="18">
        <v>50</v>
      </c>
      <c r="E99" s="19" t="s">
        <v>186</v>
      </c>
      <c r="F99" s="18"/>
      <c r="G99" s="18">
        <v>2</v>
      </c>
      <c r="H99" s="18"/>
      <c r="I99" s="19" t="s">
        <v>256</v>
      </c>
      <c r="J99" s="43">
        <f t="shared" si="12"/>
        <v>350.56398469473305</v>
      </c>
      <c r="K99" s="43">
        <f t="shared" si="13"/>
        <v>276.3865290355306</v>
      </c>
      <c r="M99" s="37">
        <f t="shared" si="7"/>
        <v>49.354166666666664</v>
      </c>
      <c r="N99" s="37">
        <f t="shared" si="8"/>
        <v>-3.541666666666657</v>
      </c>
      <c r="O99" s="37">
        <f t="shared" si="9"/>
        <v>49.604166666666664</v>
      </c>
      <c r="P99" s="37">
        <f t="shared" si="10"/>
        <v>1.2916666666666763</v>
      </c>
      <c r="Q99" s="37">
        <f t="shared" si="11"/>
        <v>0.1112352816854292</v>
      </c>
    </row>
    <row r="100" spans="1:17" ht="12.75">
      <c r="A100" s="17">
        <v>10368.885</v>
      </c>
      <c r="B100" s="18" t="s">
        <v>202</v>
      </c>
      <c r="C100" s="18" t="s">
        <v>203</v>
      </c>
      <c r="D100" s="18">
        <v>49</v>
      </c>
      <c r="E100" s="18" t="s">
        <v>178</v>
      </c>
      <c r="F100" s="18">
        <v>48</v>
      </c>
      <c r="G100" s="18"/>
      <c r="H100" s="18" t="s">
        <v>141</v>
      </c>
      <c r="I100" s="19" t="s">
        <v>20</v>
      </c>
      <c r="J100" s="43">
        <f t="shared" si="12"/>
        <v>366.70962177118207</v>
      </c>
      <c r="K100" s="43">
        <f t="shared" si="13"/>
        <v>236.86294698925178</v>
      </c>
      <c r="M100" s="37">
        <f t="shared" si="7"/>
        <v>49.354166666666664</v>
      </c>
      <c r="N100" s="37">
        <f t="shared" si="8"/>
        <v>-3.541666666666657</v>
      </c>
      <c r="O100" s="37">
        <f t="shared" si="9"/>
        <v>47.479166666666664</v>
      </c>
      <c r="P100" s="37">
        <f t="shared" si="10"/>
        <v>0.5416666666666761</v>
      </c>
      <c r="Q100" s="37">
        <f t="shared" si="11"/>
        <v>-0.5466435969925765</v>
      </c>
    </row>
    <row r="101" spans="1:17" ht="12.75">
      <c r="A101" s="17">
        <v>10368.885</v>
      </c>
      <c r="B101" s="18" t="s">
        <v>82</v>
      </c>
      <c r="C101" s="18" t="s">
        <v>171</v>
      </c>
      <c r="D101" s="19" t="s">
        <v>247</v>
      </c>
      <c r="E101" s="18" t="s">
        <v>84</v>
      </c>
      <c r="F101" s="18">
        <v>1628</v>
      </c>
      <c r="G101" s="18"/>
      <c r="H101" s="18" t="s">
        <v>141</v>
      </c>
      <c r="I101" s="19" t="s">
        <v>20</v>
      </c>
      <c r="J101" s="43">
        <f t="shared" si="12"/>
        <v>377.49769956889133</v>
      </c>
      <c r="K101" s="43">
        <f t="shared" si="13"/>
        <v>148.33017415762282</v>
      </c>
      <c r="M101" s="37">
        <f t="shared" si="7"/>
        <v>49.354166666666664</v>
      </c>
      <c r="N101" s="37">
        <f t="shared" si="8"/>
        <v>-3.541666666666657</v>
      </c>
      <c r="O101" s="37">
        <f t="shared" si="9"/>
        <v>46.43749999999999</v>
      </c>
      <c r="P101" s="37">
        <f t="shared" si="10"/>
        <v>-6.12499999999999</v>
      </c>
      <c r="Q101" s="37">
        <f t="shared" si="11"/>
        <v>-0.8510877249752018</v>
      </c>
    </row>
    <row r="102" spans="1:17" ht="12.75">
      <c r="A102" s="17">
        <v>10368.9</v>
      </c>
      <c r="B102" s="18" t="s">
        <v>204</v>
      </c>
      <c r="C102" s="18" t="s">
        <v>205</v>
      </c>
      <c r="D102" s="18">
        <v>23</v>
      </c>
      <c r="E102" s="18" t="s">
        <v>206</v>
      </c>
      <c r="F102" s="18">
        <v>700</v>
      </c>
      <c r="G102" s="18">
        <v>2</v>
      </c>
      <c r="H102" s="18" t="s">
        <v>141</v>
      </c>
      <c r="I102" s="19" t="s">
        <v>20</v>
      </c>
      <c r="J102" s="43">
        <f t="shared" si="12"/>
        <v>378.2170280949618</v>
      </c>
      <c r="K102" s="43">
        <f t="shared" si="13"/>
        <v>199.87406673386488</v>
      </c>
      <c r="M102" s="37">
        <f t="shared" si="7"/>
        <v>49.354166666666664</v>
      </c>
      <c r="N102" s="37">
        <f t="shared" si="8"/>
        <v>-3.541666666666657</v>
      </c>
      <c r="O102" s="37">
        <f t="shared" si="9"/>
        <v>46.14583333333333</v>
      </c>
      <c r="P102" s="37">
        <f t="shared" si="10"/>
        <v>-1.8749999999999905</v>
      </c>
      <c r="Q102" s="37">
        <f t="shared" si="11"/>
        <v>-0.9404420935802875</v>
      </c>
    </row>
    <row r="103" spans="1:17" ht="12.75">
      <c r="A103" s="17">
        <v>10368.928</v>
      </c>
      <c r="B103" s="18" t="s">
        <v>213</v>
      </c>
      <c r="C103" s="18" t="s">
        <v>214</v>
      </c>
      <c r="D103" s="18">
        <v>73</v>
      </c>
      <c r="E103" s="18" t="s">
        <v>215</v>
      </c>
      <c r="F103" s="18" t="s">
        <v>28</v>
      </c>
      <c r="G103" s="18">
        <v>0.7</v>
      </c>
      <c r="H103" s="19" t="s">
        <v>257</v>
      </c>
      <c r="I103" s="19" t="s">
        <v>258</v>
      </c>
      <c r="J103" s="43">
        <f t="shared" si="12"/>
        <v>446.7466844557144</v>
      </c>
      <c r="K103" s="43">
        <f t="shared" si="13"/>
        <v>149.5828160940781</v>
      </c>
      <c r="M103" s="37">
        <f t="shared" si="7"/>
        <v>49.354166666666664</v>
      </c>
      <c r="N103" s="37">
        <f t="shared" si="8"/>
        <v>-3.541666666666657</v>
      </c>
      <c r="O103" s="37">
        <f t="shared" si="9"/>
        <v>45.854166666666664</v>
      </c>
      <c r="P103" s="37">
        <f t="shared" si="10"/>
        <v>-6.458333333333324</v>
      </c>
      <c r="Q103" s="37">
        <f t="shared" si="11"/>
        <v>-0.8623618629290619</v>
      </c>
    </row>
    <row r="104" spans="1:17" ht="12.75">
      <c r="A104" s="17">
        <v>10369.919</v>
      </c>
      <c r="B104" s="18" t="s">
        <v>207</v>
      </c>
      <c r="C104" s="18" t="s">
        <v>35</v>
      </c>
      <c r="D104" s="18">
        <v>19</v>
      </c>
      <c r="E104" s="18" t="s">
        <v>36</v>
      </c>
      <c r="F104" s="18">
        <v>578</v>
      </c>
      <c r="G104" s="18">
        <v>2</v>
      </c>
      <c r="H104" s="18" t="s">
        <v>141</v>
      </c>
      <c r="I104" s="18" t="s">
        <v>20</v>
      </c>
      <c r="J104" s="43">
        <f t="shared" si="12"/>
        <v>482.177551164186</v>
      </c>
      <c r="K104" s="43">
        <f t="shared" si="13"/>
        <v>196.55441944676028</v>
      </c>
      <c r="M104" s="37">
        <f t="shared" si="7"/>
        <v>49.354166666666664</v>
      </c>
      <c r="N104" s="37">
        <f t="shared" si="8"/>
        <v>-3.541666666666657</v>
      </c>
      <c r="O104" s="37">
        <f t="shared" si="9"/>
        <v>45.18749999999999</v>
      </c>
      <c r="P104" s="37">
        <f t="shared" si="10"/>
        <v>-1.7916666666666572</v>
      </c>
      <c r="Q104" s="37">
        <f t="shared" si="11"/>
        <v>-0.9585495450699486</v>
      </c>
    </row>
    <row r="105" spans="1:17" ht="12.75">
      <c r="A105" s="17">
        <v>10368.108</v>
      </c>
      <c r="B105" s="18" t="s">
        <v>182</v>
      </c>
      <c r="C105" s="18" t="s">
        <v>163</v>
      </c>
      <c r="D105" s="18">
        <v>22</v>
      </c>
      <c r="E105" s="18" t="s">
        <v>164</v>
      </c>
      <c r="F105" s="18">
        <v>326</v>
      </c>
      <c r="G105" s="18">
        <v>0.5</v>
      </c>
      <c r="H105" s="18" t="s">
        <v>141</v>
      </c>
      <c r="I105" s="18" t="s">
        <v>20</v>
      </c>
      <c r="J105" s="43">
        <f t="shared" si="12"/>
        <v>514.9883127523487</v>
      </c>
      <c r="K105" s="43">
        <f t="shared" si="13"/>
        <v>261.72475581173535</v>
      </c>
      <c r="M105" s="37">
        <f t="shared" si="7"/>
        <v>49.354166666666664</v>
      </c>
      <c r="N105" s="37">
        <f t="shared" si="8"/>
        <v>-3.541666666666657</v>
      </c>
      <c r="O105" s="37">
        <f t="shared" si="9"/>
        <v>48.479166666666664</v>
      </c>
      <c r="P105" s="37">
        <f t="shared" si="10"/>
        <v>3.3750000000000093</v>
      </c>
      <c r="Q105" s="37">
        <f t="shared" si="11"/>
        <v>-0.14392864271268838</v>
      </c>
    </row>
    <row r="106" spans="1:17" ht="12.75">
      <c r="A106" s="17">
        <v>10368.175</v>
      </c>
      <c r="B106" s="18" t="s">
        <v>183</v>
      </c>
      <c r="C106" s="18" t="s">
        <v>184</v>
      </c>
      <c r="D106" s="19" t="s">
        <v>247</v>
      </c>
      <c r="E106" s="18" t="s">
        <v>185</v>
      </c>
      <c r="F106" s="18">
        <v>1600</v>
      </c>
      <c r="G106" s="18">
        <v>1</v>
      </c>
      <c r="H106" s="18" t="s">
        <v>28</v>
      </c>
      <c r="I106" s="18" t="s">
        <v>28</v>
      </c>
      <c r="J106" s="43">
        <f t="shared" si="12"/>
        <v>560.7043943133941</v>
      </c>
      <c r="K106" s="43">
        <f t="shared" si="13"/>
        <v>130.618345460485</v>
      </c>
      <c r="M106" s="37">
        <f t="shared" si="7"/>
        <v>49.354166666666664</v>
      </c>
      <c r="N106" s="37">
        <f t="shared" si="8"/>
        <v>-3.541666666666657</v>
      </c>
      <c r="O106" s="37">
        <f t="shared" si="9"/>
        <v>45.93749999999999</v>
      </c>
      <c r="P106" s="37">
        <f t="shared" si="10"/>
        <v>-9.041666666666657</v>
      </c>
      <c r="Q106" s="37">
        <f t="shared" si="11"/>
        <v>-0.6510172939866788</v>
      </c>
    </row>
    <row r="107" spans="1:17" ht="12.75">
      <c r="A107" s="17">
        <v>10368.95</v>
      </c>
      <c r="B107" s="18" t="s">
        <v>219</v>
      </c>
      <c r="C107" s="18" t="s">
        <v>180</v>
      </c>
      <c r="D107" s="18">
        <v>81</v>
      </c>
      <c r="E107" s="18" t="s">
        <v>60</v>
      </c>
      <c r="F107" s="18">
        <v>650</v>
      </c>
      <c r="G107" s="18">
        <v>1</v>
      </c>
      <c r="H107" s="18" t="s">
        <v>102</v>
      </c>
      <c r="I107" s="18" t="s">
        <v>20</v>
      </c>
      <c r="J107" s="43">
        <f t="shared" si="12"/>
        <v>595.6341685458856</v>
      </c>
      <c r="K107" s="43">
        <f t="shared" si="13"/>
        <v>189.02528683635597</v>
      </c>
      <c r="M107" s="37">
        <f t="shared" si="7"/>
        <v>49.354166666666664</v>
      </c>
      <c r="N107" s="37">
        <f t="shared" si="8"/>
        <v>-3.541666666666657</v>
      </c>
      <c r="O107" s="37">
        <f t="shared" si="9"/>
        <v>44.06249999999999</v>
      </c>
      <c r="P107" s="37">
        <f t="shared" si="10"/>
        <v>-2.3749999999999907</v>
      </c>
      <c r="Q107" s="37">
        <f t="shared" si="11"/>
        <v>-0.9876192038462963</v>
      </c>
    </row>
    <row r="108" spans="1:17" ht="12.75">
      <c r="A108" s="17">
        <v>10368.3</v>
      </c>
      <c r="B108" s="18" t="s">
        <v>187</v>
      </c>
      <c r="C108" s="18" t="s">
        <v>160</v>
      </c>
      <c r="D108" s="18">
        <v>33</v>
      </c>
      <c r="E108" s="18" t="s">
        <v>161</v>
      </c>
      <c r="F108" s="18">
        <v>83</v>
      </c>
      <c r="G108" s="18">
        <v>8</v>
      </c>
      <c r="H108" s="18" t="s">
        <v>174</v>
      </c>
      <c r="I108" s="18">
        <v>25</v>
      </c>
      <c r="J108" s="43">
        <f t="shared" si="12"/>
        <v>595.8015840801759</v>
      </c>
      <c r="K108" s="43">
        <f t="shared" si="13"/>
        <v>213.53876054160534</v>
      </c>
      <c r="M108" s="37">
        <f t="shared" si="7"/>
        <v>49.354166666666664</v>
      </c>
      <c r="N108" s="37">
        <f t="shared" si="8"/>
        <v>-3.541666666666657</v>
      </c>
      <c r="O108" s="37">
        <f t="shared" si="9"/>
        <v>44.81249999999999</v>
      </c>
      <c r="P108" s="37">
        <f t="shared" si="10"/>
        <v>0.6250000000000095</v>
      </c>
      <c r="Q108" s="37">
        <f t="shared" si="11"/>
        <v>-0.8335122464235762</v>
      </c>
    </row>
    <row r="109" spans="1:17" ht="12.75">
      <c r="A109" s="17">
        <v>10368.333</v>
      </c>
      <c r="B109" s="18" t="s">
        <v>188</v>
      </c>
      <c r="C109" s="18" t="s">
        <v>160</v>
      </c>
      <c r="D109" s="18">
        <v>33</v>
      </c>
      <c r="E109" s="18" t="s">
        <v>161</v>
      </c>
      <c r="F109" s="18">
        <v>83</v>
      </c>
      <c r="G109" s="18">
        <v>5</v>
      </c>
      <c r="H109" s="18" t="s">
        <v>174</v>
      </c>
      <c r="I109" s="18">
        <v>130</v>
      </c>
      <c r="J109" s="43">
        <f t="shared" si="12"/>
        <v>595.8015840801759</v>
      </c>
      <c r="K109" s="43">
        <f t="shared" si="13"/>
        <v>213.53876054160534</v>
      </c>
      <c r="L109" s="25"/>
      <c r="M109" s="37">
        <f t="shared" si="7"/>
        <v>49.354166666666664</v>
      </c>
      <c r="N109" s="37">
        <f t="shared" si="8"/>
        <v>-3.541666666666657</v>
      </c>
      <c r="O109" s="37">
        <f t="shared" si="9"/>
        <v>44.81249999999999</v>
      </c>
      <c r="P109" s="37">
        <f t="shared" si="10"/>
        <v>0.6250000000000095</v>
      </c>
      <c r="Q109" s="37">
        <f t="shared" si="11"/>
        <v>-0.8335122464235762</v>
      </c>
    </row>
    <row r="110" spans="1:17" ht="12.75">
      <c r="A110" s="17">
        <v>10368.893</v>
      </c>
      <c r="B110" s="19" t="s">
        <v>281</v>
      </c>
      <c r="C110" s="19" t="s">
        <v>282</v>
      </c>
      <c r="D110" s="19" t="s">
        <v>283</v>
      </c>
      <c r="E110" s="19" t="s">
        <v>284</v>
      </c>
      <c r="F110" s="18"/>
      <c r="G110" s="18"/>
      <c r="H110" s="18"/>
      <c r="I110" s="19"/>
      <c r="J110" s="43">
        <f t="shared" si="12"/>
        <v>648.053082499432</v>
      </c>
      <c r="K110" s="43">
        <f t="shared" si="13"/>
        <v>189.56057553507546</v>
      </c>
      <c r="M110" s="37">
        <f t="shared" si="7"/>
        <v>49.354166666666664</v>
      </c>
      <c r="N110" s="37">
        <f t="shared" si="8"/>
        <v>-3.541666666666657</v>
      </c>
      <c r="O110" s="37">
        <f t="shared" si="9"/>
        <v>43.604166666666664</v>
      </c>
      <c r="P110" s="37">
        <f t="shared" si="10"/>
        <v>-2.2083333333333237</v>
      </c>
      <c r="Q110" s="37">
        <f t="shared" si="11"/>
        <v>-0.9861105550046955</v>
      </c>
    </row>
    <row r="111" spans="1:17" ht="12.75">
      <c r="A111" s="17">
        <v>10368.85</v>
      </c>
      <c r="B111" s="18" t="s">
        <v>194</v>
      </c>
      <c r="C111" s="18" t="s">
        <v>195</v>
      </c>
      <c r="D111" s="18">
        <v>6</v>
      </c>
      <c r="E111" s="18" t="s">
        <v>196</v>
      </c>
      <c r="F111" s="18">
        <v>1200</v>
      </c>
      <c r="G111" s="18">
        <v>0.1</v>
      </c>
      <c r="H111" s="18" t="s">
        <v>141</v>
      </c>
      <c r="I111" s="18" t="s">
        <v>20</v>
      </c>
      <c r="J111" s="43">
        <f t="shared" si="12"/>
        <v>680.228679920608</v>
      </c>
      <c r="K111" s="43">
        <f t="shared" si="13"/>
        <v>156.73913341867657</v>
      </c>
      <c r="M111" s="37">
        <f t="shared" si="7"/>
        <v>49.354166666666664</v>
      </c>
      <c r="N111" s="37">
        <f t="shared" si="8"/>
        <v>-3.541666666666657</v>
      </c>
      <c r="O111" s="37">
        <f t="shared" si="9"/>
        <v>43.68749999999999</v>
      </c>
      <c r="P111" s="37">
        <f t="shared" si="10"/>
        <v>-6.87499999999999</v>
      </c>
      <c r="Q111" s="37">
        <f t="shared" si="11"/>
        <v>-0.9187163274435711</v>
      </c>
    </row>
    <row r="112" spans="1:17" ht="12.75">
      <c r="A112" s="17">
        <v>10368.983</v>
      </c>
      <c r="B112" s="18" t="s">
        <v>223</v>
      </c>
      <c r="C112" s="18" t="s">
        <v>138</v>
      </c>
      <c r="D112" s="18">
        <v>83</v>
      </c>
      <c r="E112" s="19" t="s">
        <v>139</v>
      </c>
      <c r="F112" s="18">
        <v>780</v>
      </c>
      <c r="G112" s="18">
        <v>1</v>
      </c>
      <c r="H112" s="18" t="s">
        <v>28</v>
      </c>
      <c r="I112" s="19" t="s">
        <v>20</v>
      </c>
      <c r="J112" s="43">
        <f t="shared" si="12"/>
        <v>710.985497908491</v>
      </c>
      <c r="K112" s="43">
        <f t="shared" si="13"/>
        <v>163.95899496889834</v>
      </c>
      <c r="M112" s="37">
        <f t="shared" si="7"/>
        <v>49.354166666666664</v>
      </c>
      <c r="N112" s="37">
        <f t="shared" si="8"/>
        <v>-3.541666666666657</v>
      </c>
      <c r="O112" s="37">
        <f t="shared" si="9"/>
        <v>43.18749999999999</v>
      </c>
      <c r="P112" s="37">
        <f t="shared" si="10"/>
        <v>-5.958333333333324</v>
      </c>
      <c r="Q112" s="37">
        <f t="shared" si="11"/>
        <v>-0.9610641836230869</v>
      </c>
    </row>
    <row r="113" spans="1:17" ht="12.75">
      <c r="A113" s="17">
        <v>10368.86</v>
      </c>
      <c r="B113" s="18" t="s">
        <v>197</v>
      </c>
      <c r="C113" s="18" t="s">
        <v>169</v>
      </c>
      <c r="D113" s="18">
        <v>66</v>
      </c>
      <c r="E113" s="18" t="s">
        <v>45</v>
      </c>
      <c r="F113" s="18">
        <v>1100</v>
      </c>
      <c r="G113" s="18">
        <v>1</v>
      </c>
      <c r="H113" s="18" t="s">
        <v>141</v>
      </c>
      <c r="I113" s="18" t="s">
        <v>20</v>
      </c>
      <c r="J113" s="43">
        <f t="shared" si="12"/>
        <v>766.5127619198508</v>
      </c>
      <c r="K113" s="43">
        <f t="shared" si="13"/>
        <v>183.5902016881095</v>
      </c>
      <c r="M113" s="37">
        <f t="shared" si="7"/>
        <v>49.354166666666664</v>
      </c>
      <c r="N113" s="37">
        <f t="shared" si="8"/>
        <v>-3.541666666666657</v>
      </c>
      <c r="O113" s="37">
        <f t="shared" si="9"/>
        <v>42.479166666666664</v>
      </c>
      <c r="P113" s="37">
        <f t="shared" si="10"/>
        <v>-2.9583333333333237</v>
      </c>
      <c r="Q113" s="37">
        <f t="shared" si="11"/>
        <v>-0.9980374518171702</v>
      </c>
    </row>
    <row r="114" spans="1:17" ht="12.75">
      <c r="A114" s="17">
        <v>10368.906</v>
      </c>
      <c r="B114" s="19" t="s">
        <v>244</v>
      </c>
      <c r="C114" s="19" t="s">
        <v>245</v>
      </c>
      <c r="D114" s="19" t="s">
        <v>235</v>
      </c>
      <c r="E114" s="19" t="s">
        <v>246</v>
      </c>
      <c r="F114" s="18"/>
      <c r="G114" s="18"/>
      <c r="H114" s="19" t="s">
        <v>251</v>
      </c>
      <c r="I114" s="19" t="s">
        <v>20</v>
      </c>
      <c r="J114" s="43">
        <f t="shared" si="12"/>
        <v>931.1631967634223</v>
      </c>
      <c r="K114" s="43">
        <f t="shared" si="13"/>
        <v>223.79463423530325</v>
      </c>
      <c r="M114" s="37">
        <f t="shared" si="7"/>
        <v>49.354166666666664</v>
      </c>
      <c r="N114" s="37">
        <f t="shared" si="8"/>
        <v>-3.541666666666657</v>
      </c>
      <c r="O114" s="37">
        <f t="shared" si="9"/>
        <v>43.02083333333333</v>
      </c>
      <c r="P114" s="37">
        <f t="shared" si="10"/>
        <v>4.37500000000001</v>
      </c>
      <c r="Q114" s="37">
        <f t="shared" si="11"/>
        <v>-0.7218250443219901</v>
      </c>
    </row>
    <row r="115" spans="1:17" ht="12.75">
      <c r="A115" s="17">
        <v>10368.925</v>
      </c>
      <c r="B115" s="19" t="s">
        <v>288</v>
      </c>
      <c r="C115" s="19" t="s">
        <v>289</v>
      </c>
      <c r="D115" s="19" t="s">
        <v>235</v>
      </c>
      <c r="E115" s="19" t="s">
        <v>290</v>
      </c>
      <c r="F115" s="18">
        <v>500</v>
      </c>
      <c r="G115" s="19" t="s">
        <v>291</v>
      </c>
      <c r="H115" s="19" t="s">
        <v>141</v>
      </c>
      <c r="I115" s="19" t="s">
        <v>20</v>
      </c>
      <c r="J115" s="43">
        <f t="shared" si="12"/>
        <v>1059.970171724024</v>
      </c>
      <c r="K115" s="43">
        <f t="shared" si="13"/>
        <v>238.37127802896458</v>
      </c>
      <c r="M115" s="37">
        <f t="shared" si="7"/>
        <v>49.354166666666664</v>
      </c>
      <c r="N115" s="37">
        <f t="shared" si="8"/>
        <v>-3.541666666666657</v>
      </c>
      <c r="O115" s="37">
        <f t="shared" si="9"/>
        <v>43.77083333333333</v>
      </c>
      <c r="P115" s="37">
        <f t="shared" si="10"/>
        <v>7.708333333333343</v>
      </c>
      <c r="Q115" s="37">
        <f t="shared" si="11"/>
        <v>-0.5244128048326029</v>
      </c>
    </row>
    <row r="116" spans="1:17" ht="12.75">
      <c r="A116" s="17">
        <v>10368.91</v>
      </c>
      <c r="B116" s="18" t="s">
        <v>208</v>
      </c>
      <c r="C116" s="18" t="s">
        <v>209</v>
      </c>
      <c r="D116" s="18" t="s">
        <v>28</v>
      </c>
      <c r="E116" s="18" t="s">
        <v>210</v>
      </c>
      <c r="F116" s="18">
        <v>30</v>
      </c>
      <c r="G116" s="18"/>
      <c r="H116" s="18" t="s">
        <v>211</v>
      </c>
      <c r="I116" s="18" t="s">
        <v>212</v>
      </c>
      <c r="J116" s="43">
        <f t="shared" si="12"/>
        <v>1650.2487854598726</v>
      </c>
      <c r="K116" s="43">
        <f t="shared" si="13"/>
        <v>201.160319379765</v>
      </c>
      <c r="M116" s="37">
        <f t="shared" si="7"/>
        <v>49.354166666666664</v>
      </c>
      <c r="N116" s="37">
        <f t="shared" si="8"/>
        <v>-3.541666666666657</v>
      </c>
      <c r="O116" s="37">
        <f t="shared" si="9"/>
        <v>35.31249999999999</v>
      </c>
      <c r="P116" s="37">
        <f t="shared" si="10"/>
        <v>2.958333333333343</v>
      </c>
      <c r="Q116" s="37">
        <f t="shared" si="11"/>
        <v>-0.93257402340573</v>
      </c>
    </row>
    <row r="124" spans="1:250" ht="12.75">
      <c r="A124" s="20"/>
      <c r="B124" s="21"/>
      <c r="C124" s="23" t="str">
        <f>C62</f>
        <v>F1SRC / Formules F4FJP / liste balises http://www.beaconspot.eu/ - maj 02062014</v>
      </c>
      <c r="D124" s="23"/>
      <c r="E124" s="21"/>
      <c r="F124" s="21"/>
      <c r="G124" s="21"/>
      <c r="H124" s="21"/>
      <c r="I124" s="21"/>
      <c r="J124" s="22"/>
      <c r="K124" s="22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  <c r="DE124" s="4"/>
      <c r="DF124" s="4"/>
      <c r="DG124" s="4"/>
      <c r="DH124" s="4"/>
      <c r="DI124" s="4"/>
      <c r="DJ124" s="4"/>
      <c r="DK124" s="4"/>
      <c r="DL124" s="4"/>
      <c r="DM124" s="4"/>
      <c r="DN124" s="4"/>
      <c r="DO124" s="4"/>
      <c r="DP124" s="4"/>
      <c r="DQ124" s="4"/>
      <c r="DR124" s="4"/>
      <c r="DS124" s="4"/>
      <c r="DT124" s="4"/>
      <c r="DU124" s="4"/>
      <c r="DV124" s="4"/>
      <c r="DW124" s="4"/>
      <c r="DX124" s="4"/>
      <c r="DY124" s="4"/>
      <c r="DZ124" s="4"/>
      <c r="EA124" s="4"/>
      <c r="EB124" s="4"/>
      <c r="EC124" s="4"/>
      <c r="ED124" s="4"/>
      <c r="EE124" s="4"/>
      <c r="EF124" s="4"/>
      <c r="EG124" s="4"/>
      <c r="EH124" s="4"/>
      <c r="EI124" s="4"/>
      <c r="EJ124" s="4"/>
      <c r="EK124" s="4"/>
      <c r="EL124" s="4"/>
      <c r="EM124" s="4"/>
      <c r="EN124" s="4"/>
      <c r="EO124" s="4"/>
      <c r="EP124" s="4"/>
      <c r="EQ124" s="4"/>
      <c r="ER124" s="4"/>
      <c r="ES124" s="4"/>
      <c r="ET124" s="4"/>
      <c r="EU124" s="4"/>
      <c r="EV124" s="4"/>
      <c r="EW124" s="4"/>
      <c r="EX124" s="4"/>
      <c r="EY124" s="4"/>
      <c r="EZ124" s="4"/>
      <c r="FA124" s="4"/>
      <c r="FB124" s="4"/>
      <c r="FC124" s="4"/>
      <c r="FD124" s="4"/>
      <c r="FE124" s="4"/>
      <c r="FF124" s="4"/>
      <c r="FG124" s="4"/>
      <c r="FH124" s="4"/>
      <c r="FI124" s="4"/>
      <c r="FJ124" s="4"/>
      <c r="FK124" s="4"/>
      <c r="FL124" s="4"/>
      <c r="FM124" s="4"/>
      <c r="FN124" s="4"/>
      <c r="FO124" s="4"/>
      <c r="FP124" s="4"/>
      <c r="FQ124" s="4"/>
      <c r="FR124" s="4"/>
      <c r="FS124" s="4"/>
      <c r="FT124" s="4"/>
      <c r="FU124" s="4"/>
      <c r="FV124" s="4"/>
      <c r="FW124" s="4"/>
      <c r="FX124" s="4"/>
      <c r="FY124" s="4"/>
      <c r="FZ124" s="4"/>
      <c r="GA124" s="4"/>
      <c r="GB124" s="4"/>
      <c r="GC124" s="4"/>
      <c r="GD124" s="4"/>
      <c r="GE124" s="4"/>
      <c r="GF124" s="4"/>
      <c r="GG124" s="4"/>
      <c r="GH124" s="4"/>
      <c r="GI124" s="4"/>
      <c r="GJ124" s="4"/>
      <c r="GK124" s="4"/>
      <c r="GL124" s="4"/>
      <c r="GM124" s="4"/>
      <c r="GN124" s="4"/>
      <c r="GO124" s="4"/>
      <c r="GP124" s="4"/>
      <c r="GQ124" s="4"/>
      <c r="GR124" s="4"/>
      <c r="GS124" s="4"/>
      <c r="GT124" s="4"/>
      <c r="GU124" s="4"/>
      <c r="GV124" s="4"/>
      <c r="GW124" s="4"/>
      <c r="GX124" s="4"/>
      <c r="GY124" s="4"/>
      <c r="GZ124" s="4"/>
      <c r="HA124" s="4"/>
      <c r="HB124" s="4"/>
      <c r="HC124" s="4"/>
      <c r="HD124" s="4"/>
      <c r="HE124" s="4"/>
      <c r="HF124" s="4"/>
      <c r="HG124" s="4"/>
      <c r="HH124" s="4"/>
      <c r="HI124" s="4"/>
      <c r="HJ124" s="4"/>
      <c r="HK124" s="4"/>
      <c r="HL124" s="4"/>
      <c r="HM124" s="4"/>
      <c r="HN124" s="4"/>
      <c r="HO124" s="4"/>
      <c r="HP124" s="4"/>
      <c r="HQ124" s="4"/>
      <c r="HR124" s="4"/>
      <c r="HS124" s="4"/>
      <c r="HT124" s="4"/>
      <c r="HU124" s="4"/>
      <c r="HV124" s="4"/>
      <c r="HW124" s="4"/>
      <c r="HX124" s="4"/>
      <c r="HY124" s="4"/>
      <c r="HZ124" s="4"/>
      <c r="IA124" s="4"/>
      <c r="IB124" s="4"/>
      <c r="IC124" s="4"/>
      <c r="ID124" s="4"/>
      <c r="IE124" s="4"/>
      <c r="IF124" s="4"/>
      <c r="IG124" s="4"/>
      <c r="IH124" s="4"/>
      <c r="II124" s="4"/>
      <c r="IJ124" s="4"/>
      <c r="IK124" s="4"/>
      <c r="IL124" s="4"/>
      <c r="IM124" s="4"/>
      <c r="IN124" s="4"/>
      <c r="IO124" s="4"/>
      <c r="IP124" s="4"/>
    </row>
  </sheetData>
  <sheetProtection selectLockedCells="1" selectUnlockedCells="1"/>
  <printOptions/>
  <pageMargins left="0.3937007874015748" right="0.3937007874015748" top="0.3937007874015748" bottom="0.3937007874015748" header="0.31496062992125984" footer="0.31496062992125984"/>
  <pageSetup firstPageNumber="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Chelmi</dc:creator>
  <cp:keywords/>
  <dc:description/>
  <cp:lastModifiedBy>F5AYE</cp:lastModifiedBy>
  <cp:lastPrinted>2014-06-02T13:08:04Z</cp:lastPrinted>
  <dcterms:created xsi:type="dcterms:W3CDTF">2013-06-02T20:10:02Z</dcterms:created>
  <dcterms:modified xsi:type="dcterms:W3CDTF">2014-06-20T11:18:22Z</dcterms:modified>
  <cp:category/>
  <cp:version/>
  <cp:contentType/>
  <cp:contentStatus/>
</cp:coreProperties>
</file>